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mirailles\Desktop\"/>
    </mc:Choice>
  </mc:AlternateContent>
  <bookViews>
    <workbookView xWindow="0" yWindow="0" windowWidth="15300" windowHeight="7650" activeTab="3"/>
  </bookViews>
  <sheets>
    <sheet name="Costos Estandardes" sheetId="3" r:id="rId1"/>
    <sheet name="Costos Especiales" sheetId="4" r:id="rId2"/>
    <sheet name="Provisiones para Expro" sheetId="6" r:id="rId3"/>
    <sheet name="Total_Alternativa 23" sheetId="9" r:id="rId4"/>
    <sheet name="Total_Alternativa 21" sheetId="10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6" l="1"/>
  <c r="I29" i="6"/>
  <c r="J28" i="6"/>
  <c r="J33" i="6" s="1"/>
  <c r="I28" i="6"/>
  <c r="I30" i="6" s="1"/>
  <c r="I34" i="6" s="1"/>
  <c r="I33" i="6" l="1"/>
  <c r="L28" i="6"/>
  <c r="L33" i="6" s="1"/>
  <c r="J30" i="6"/>
  <c r="J34" i="6" s="1"/>
  <c r="L29" i="6"/>
  <c r="L30" i="6" l="1"/>
  <c r="L34" i="6" s="1"/>
  <c r="J29" i="4" l="1"/>
  <c r="J30" i="4"/>
  <c r="J34" i="4" l="1"/>
  <c r="J31" i="4"/>
  <c r="J35" i="4" l="1"/>
  <c r="J153" i="3" l="1"/>
  <c r="J152" i="3"/>
  <c r="I152" i="3"/>
  <c r="I153" i="3"/>
  <c r="I154" i="3" l="1"/>
  <c r="L153" i="3"/>
  <c r="L152" i="3"/>
  <c r="L157" i="3" s="1"/>
  <c r="J157" i="3"/>
  <c r="J154" i="3"/>
  <c r="J158" i="3" l="1"/>
  <c r="I158" i="3"/>
  <c r="L154" i="3"/>
  <c r="L158" i="3" s="1"/>
  <c r="I157" i="3" l="1"/>
  <c r="I29" i="4" l="1"/>
  <c r="L29" i="4" s="1"/>
  <c r="L34" i="4" s="1"/>
  <c r="I30" i="4"/>
  <c r="L30" i="4" s="1"/>
  <c r="I31" i="4" l="1"/>
  <c r="I34" i="4"/>
  <c r="I35" i="4" l="1"/>
  <c r="L31" i="4"/>
  <c r="L35" i="4" s="1"/>
</calcChain>
</file>

<file path=xl/sharedStrings.xml><?xml version="1.0" encoding="utf-8"?>
<sst xmlns="http://schemas.openxmlformats.org/spreadsheetml/2006/main" count="605" uniqueCount="148">
  <si>
    <t>Categoria</t>
  </si>
  <si>
    <t>Compra de terrenos para estaciones y servidumbres</t>
  </si>
  <si>
    <t>Estacion Duran (Terminal)</t>
  </si>
  <si>
    <t>PRED</t>
  </si>
  <si>
    <t>Estacion Samborondon (Terminal)</t>
  </si>
  <si>
    <t>Estacion Puerto Santa Ana (Sur)</t>
  </si>
  <si>
    <t>Estacion Malecon Centro Cultural</t>
  </si>
  <si>
    <t>Estacion Cimentero (Tecnica)</t>
  </si>
  <si>
    <t>Estacion Avenida Quito</t>
  </si>
  <si>
    <t>Estacion Centenario (Terminal)</t>
  </si>
  <si>
    <t>Servidumbres en linea</t>
  </si>
  <si>
    <t>Compra de terrenos para estacionamiento (operacion adicional)</t>
  </si>
  <si>
    <t>Decontaminacion y proteccion</t>
  </si>
  <si>
    <t>Proteccion contra incendios (techos)</t>
  </si>
  <si>
    <t>INFRA</t>
  </si>
  <si>
    <t>Proteccion contra incendios (fachadas)</t>
  </si>
  <si>
    <t>Decontaminacion de suelo</t>
  </si>
  <si>
    <t>Infraestructura y estructuras de lineas</t>
  </si>
  <si>
    <t>EQUIP</t>
  </si>
  <si>
    <t>Cable de traccion</t>
  </si>
  <si>
    <t>Cabeza de poste (patibulo + pendulos y equipamientos)</t>
  </si>
  <si>
    <t>Postes y fundaciones</t>
  </si>
  <si>
    <t>Obras de via y reubicacion de redes</t>
  </si>
  <si>
    <t>Obras de via</t>
  </si>
  <si>
    <t>Redes aereas de alta tension</t>
  </si>
  <si>
    <t>Redes aereas</t>
  </si>
  <si>
    <t>Desplazamiento de lamparas</t>
  </si>
  <si>
    <t>Redes subterraneas</t>
  </si>
  <si>
    <t>Mantenimiento de transito</t>
  </si>
  <si>
    <t>Cabinas</t>
  </si>
  <si>
    <t>Cabinas y soportes</t>
  </si>
  <si>
    <t>VEH</t>
  </si>
  <si>
    <t>Equipamiento de conforte en las cabinas</t>
  </si>
  <si>
    <t>Tecnologias en las estaciones</t>
  </si>
  <si>
    <t>Lanzador (por ramita y por media-estacion)</t>
  </si>
  <si>
    <t>Cola y andenes (por numero de andenes, y/c puertas de anden)</t>
  </si>
  <si>
    <t>Equipamiento electrico</t>
  </si>
  <si>
    <t>Cuarto de mandos</t>
  </si>
  <si>
    <t>Cuarto de electricidad (400V tres fases)</t>
  </si>
  <si>
    <t>Cuarto de manejo del traslado y zona de mantenimiento</t>
  </si>
  <si>
    <t>Alimentacion de auxilio de emergencia 
de la estacion motrice y del centro de mando</t>
  </si>
  <si>
    <t>Alimentaciones auxiliarias y equipamientos electricos 
en las estaciones y en el taller (aire acondicionado, alumbrado, 
mando de las puertas de anden, etc.)</t>
  </si>
  <si>
    <t>Doble motorizacion, reductores y traccion del cable</t>
  </si>
  <si>
    <t>Constitucion de una linea de reserva para la estacion motrice</t>
  </si>
  <si>
    <t>Telecomunicaciones y boleteria</t>
  </si>
  <si>
    <t>Consola de mandos y Tablero de control optico</t>
  </si>
  <si>
    <t>Red de telefonia entre estaciones</t>
  </si>
  <si>
    <t>Sonorizacion de anuncios publicos en estaciones</t>
  </si>
  <si>
    <t>Sistema de informacion a los pasajeros en las estaciones</t>
  </si>
  <si>
    <t>Sistema de supervision SCADA del centro de mando</t>
  </si>
  <si>
    <t>Cronometria, relojes marcadores</t>
  </si>
  <si>
    <t>Equipamiento embarcado en la cabinas 
(videocamara/interponia/DI/LCD/WIFI)</t>
  </si>
  <si>
    <t>Sistema de antenas y de mando securizado WIFI</t>
  </si>
  <si>
    <t>Sistema de vigilancia visio + termica por postes</t>
  </si>
  <si>
    <t>Sistema de vigilancia con video en estaciones</t>
  </si>
  <si>
    <t>Sistema de deteccion incendio y de control de acceso</t>
  </si>
  <si>
    <t>Fibra de seguridad y equipos de transmision Ethernet</t>
  </si>
  <si>
    <t>Sistema de boleteria</t>
  </si>
  <si>
    <t>Estaciones</t>
  </si>
  <si>
    <t>Edificio - Estacion Duran (Terminal)</t>
  </si>
  <si>
    <t>Superficies comerciales</t>
  </si>
  <si>
    <t xml:space="preserve">Ingreso y circulaciones al piso tierra 
(y/c servicios, escaleras mecanicas, escaleras y ascencores) </t>
  </si>
  <si>
    <t>Escaleras mecanicas, escaleras y ascencores adicionales 
(piso tierra sobrelevado)</t>
  </si>
  <si>
    <t>Anden al primer piso</t>
  </si>
  <si>
    <t>Centro de mando + Locales tecnicos cubiertos</t>
  </si>
  <si>
    <t xml:space="preserve">Locales tecnicos non cerrados </t>
  </si>
  <si>
    <t>Adecuacion urbana 
(demolicion, reconstruccion, mobiliario urbano, paisaje)</t>
  </si>
  <si>
    <t>Pasarela</t>
  </si>
  <si>
    <t>Edificio - Estacion Samborondon (Terminal)</t>
  </si>
  <si>
    <t>Edificio - Estacion Malecon (Terminal)</t>
  </si>
  <si>
    <t>Edificio - Estacion Malecon Centro Cultural</t>
  </si>
  <si>
    <t>Edificio - Estacion Cimentero (Tecnica)</t>
  </si>
  <si>
    <t>Edificio - Estacion Centenario (Terminal)</t>
  </si>
  <si>
    <t xml:space="preserve">Centro(s) de mantenimiento </t>
  </si>
  <si>
    <t>Zona de almacenamiento de tipo local industrial</t>
  </si>
  <si>
    <t>Almacen y taller</t>
  </si>
  <si>
    <t>Local de supervision</t>
  </si>
  <si>
    <t>Transporte cabinas</t>
  </si>
  <si>
    <t>Instrumentos, elevador y piezas de recambio</t>
  </si>
  <si>
    <t>Ascensores inclinados para las cabinas</t>
  </si>
  <si>
    <t>Operaciones adicionales : estacionamiento incitativo y buses</t>
  </si>
  <si>
    <t>Estacionamiento incitativo</t>
  </si>
  <si>
    <t>Creacion de vias de acceso en Samborondon</t>
  </si>
  <si>
    <t>Compra de buses alimentadores para Samborondon (12 m)</t>
  </si>
  <si>
    <t>Compra de buses alimentadores para Duran (12 m)</t>
  </si>
  <si>
    <t>Creacion de paraderos en Samborondon</t>
  </si>
  <si>
    <t>Creacion de paraderos en Duran</t>
  </si>
  <si>
    <t>Modificacion de parada de bus</t>
  </si>
  <si>
    <t>Gastos de estudios, gestion y administracion del proyecto</t>
  </si>
  <si>
    <t>Estudios y diseños</t>
  </si>
  <si>
    <t>ESTUDIOS</t>
  </si>
  <si>
    <t>Supervision de obras</t>
  </si>
  <si>
    <t>Fiscalizacion del proyecto</t>
  </si>
  <si>
    <t>% gastos de Gestión externalizados (auditores, seguros)</t>
  </si>
  <si>
    <t>Unidad</t>
  </si>
  <si>
    <t>m2</t>
  </si>
  <si>
    <t>U</t>
  </si>
  <si>
    <t>ml</t>
  </si>
  <si>
    <t>ml (de la red)</t>
  </si>
  <si>
    <t>ml (de linea)</t>
  </si>
  <si>
    <t>N° de estaciones</t>
  </si>
  <si>
    <t>Superficies cerradas (m²)</t>
  </si>
  <si>
    <t>Forfait</t>
  </si>
  <si>
    <t>N° de estaciones + 1</t>
  </si>
  <si>
    <t>N° de cabinas + reserva</t>
  </si>
  <si>
    <t>N° de postes + estaciones</t>
  </si>
  <si>
    <t>Plaza</t>
  </si>
  <si>
    <t>m²</t>
  </si>
  <si>
    <t>forfait</t>
  </si>
  <si>
    <t>% costo de la obra</t>
  </si>
  <si>
    <t>% costo de obra</t>
  </si>
  <si>
    <t>Provisiones - Compra de terrenos para estaciones y servidumbres</t>
  </si>
  <si>
    <t>TOTAL (sin contingencias)</t>
  </si>
  <si>
    <t>TOTAL (con contingencias)</t>
  </si>
  <si>
    <t>Edificio - Julian Coronel</t>
  </si>
  <si>
    <t>Edificio - Estacion Puerto Santa Ana Sur (Tecnica)</t>
  </si>
  <si>
    <t>Piso tierra sobrelevado y fundaciones especiales</t>
  </si>
  <si>
    <t>Alternativa 23</t>
  </si>
  <si>
    <t>Alternativa 21</t>
  </si>
  <si>
    <t>Costo sin contingencias</t>
  </si>
  <si>
    <t>Contingencias</t>
  </si>
  <si>
    <t>costo/km (sin contingencias)</t>
  </si>
  <si>
    <t>Cantidades</t>
  </si>
  <si>
    <t>Fundaciones tipicas (para edificio con piso tierra)</t>
  </si>
  <si>
    <t>Piso y Fundaciones tipicas (para edificio con piso tierra)</t>
  </si>
  <si>
    <t>Piso y Estructura de fundaciones especiales (para edificio con piso tierra sobreelevado</t>
  </si>
  <si>
    <t>[Alternativa 23] - [Alternativa 21]</t>
  </si>
  <si>
    <t>Sobrecostos para fundaciones con pilotes y/o en el rio</t>
  </si>
  <si>
    <t>Precio Unitario (sin IVA)</t>
  </si>
  <si>
    <t>Fiscalizacion</t>
  </si>
  <si>
    <t>Provision para tramites administrativos</t>
  </si>
  <si>
    <t>Costo sin contingencias (y sin Fiscalizacion)</t>
  </si>
  <si>
    <t>Costos con contingencias (y sin Fiscalizacion)</t>
  </si>
  <si>
    <t>EN USD 2015</t>
  </si>
  <si>
    <t>INVERSION TOTAL</t>
  </si>
  <si>
    <t>Parte local</t>
  </si>
  <si>
    <t>Parte extranjera</t>
  </si>
  <si>
    <t>Proteccion anti-incendios de edificios (+ decontaminacion)</t>
  </si>
  <si>
    <t>Infraestructura de lineas (fundaciones, postes y cables)</t>
  </si>
  <si>
    <t>Tecnologias de cable en las estaciones</t>
  </si>
  <si>
    <t>Obra civil y arquitectura</t>
  </si>
  <si>
    <t>Centro de mantenimiento - Samborondon</t>
  </si>
  <si>
    <t>Operaciones adicionales : 
estacionamiento incitativo y buses alimentadores</t>
  </si>
  <si>
    <t>Estudios y supervision de obras</t>
  </si>
  <si>
    <t>-</t>
  </si>
  <si>
    <t>Fiscalizacion y tramites administrativos</t>
  </si>
  <si>
    <t>TOTAL (sin provisiones y fiscalizacion / sin contingencias)</t>
  </si>
  <si>
    <t>TOTAL (sin provisiones y fiscalizacion / con contingencias)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</si>
</sst>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[$$-1009]#,##0;[Red][$$-1009]#,##0"/>
    <numFmt numFmtId="166" formatCode="[$$-409]#,##0"/>
    <numFmt numFmtId="167" formatCode="[$$-2409]#,##0"/>
    <numFmt numFmtId="168" formatCode="[$$-1009]#,##0"/>
    <numFmt numFmtId="169" formatCode="[$$-4809]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</font>
    <font>
      <sz val="10"/>
      <name val="Arial"/>
      <family val="2"/>
    </font>
    <font>
      <b/>
      <sz val="10"/>
      <color theme="0" tint="-0.499984740745262"/>
      <name val="Arial"/>
      <family val="2"/>
    </font>
    <font>
      <b/>
      <sz val="12"/>
      <color indexed="8"/>
      <name val="Calibri"/>
      <family val="2"/>
    </font>
    <font>
      <sz val="10"/>
      <color theme="0" tint="-0.499984740745262"/>
      <name val="Arial"/>
      <family val="2"/>
    </font>
    <font>
      <b/>
      <sz val="12"/>
      <color theme="1"/>
      <name val="Calibri"/>
      <family val="2"/>
    </font>
    <font>
      <b/>
      <i/>
      <sz val="12"/>
      <color indexed="8"/>
      <name val="Calibri"/>
      <family val="2"/>
    </font>
    <font>
      <b/>
      <sz val="10"/>
      <name val="Arial"/>
      <family val="2"/>
    </font>
    <font>
      <b/>
      <sz val="14"/>
      <color theme="0"/>
      <name val="Calibri"/>
      <family val="2"/>
    </font>
    <font>
      <b/>
      <sz val="14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16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65" fontId="0" fillId="0" borderId="8" xfId="0" applyNumberFormat="1" applyFont="1" applyFill="1" applyBorder="1" applyAlignment="1">
      <alignment horizontal="left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left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65" fontId="12" fillId="6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/>
    </xf>
    <xf numFmtId="165" fontId="0" fillId="7" borderId="17" xfId="0" applyNumberFormat="1" applyFill="1" applyBorder="1" applyAlignment="1">
      <alignment horizontal="center" vertical="center"/>
    </xf>
    <xf numFmtId="165" fontId="0" fillId="7" borderId="18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Border="1"/>
    <xf numFmtId="165" fontId="11" fillId="8" borderId="0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7" borderId="20" xfId="0" applyNumberFormat="1" applyFill="1" applyBorder="1" applyAlignment="1">
      <alignment horizontal="center" vertical="center"/>
    </xf>
    <xf numFmtId="165" fontId="0" fillId="7" borderId="21" xfId="0" applyNumberFormat="1" applyFill="1" applyBorder="1" applyAlignment="1">
      <alignment horizontal="center" vertical="center"/>
    </xf>
    <xf numFmtId="165" fontId="0" fillId="7" borderId="22" xfId="0" applyNumberForma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165" fontId="4" fillId="0" borderId="20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 vertical="center"/>
    </xf>
    <xf numFmtId="165" fontId="4" fillId="0" borderId="31" xfId="0" applyNumberFormat="1" applyFont="1" applyFill="1" applyBorder="1" applyAlignment="1">
      <alignment horizontal="center" vertical="center"/>
    </xf>
    <xf numFmtId="165" fontId="4" fillId="0" borderId="32" xfId="0" applyNumberFormat="1" applyFont="1" applyFill="1" applyBorder="1" applyAlignment="1">
      <alignment horizontal="center" vertical="center"/>
    </xf>
    <xf numFmtId="165" fontId="4" fillId="0" borderId="33" xfId="0" applyNumberFormat="1" applyFont="1" applyFill="1" applyBorder="1" applyAlignment="1">
      <alignment horizontal="center" vertical="center"/>
    </xf>
    <xf numFmtId="165" fontId="4" fillId="0" borderId="34" xfId="0" applyNumberFormat="1" applyFont="1" applyFill="1" applyBorder="1" applyAlignment="1">
      <alignment horizontal="center" vertical="center"/>
    </xf>
    <xf numFmtId="165" fontId="6" fillId="3" borderId="27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66" fontId="7" fillId="0" borderId="27" xfId="1" applyNumberFormat="1" applyFont="1" applyFill="1" applyBorder="1" applyAlignment="1">
      <alignment horizontal="center" vertical="center"/>
    </xf>
    <xf numFmtId="166" fontId="7" fillId="0" borderId="28" xfId="1" applyNumberFormat="1" applyFont="1" applyFill="1" applyBorder="1" applyAlignment="1">
      <alignment horizontal="center" vertical="center"/>
    </xf>
    <xf numFmtId="166" fontId="7" fillId="0" borderId="20" xfId="1" applyNumberFormat="1" applyFont="1" applyFill="1" applyBorder="1" applyAlignment="1">
      <alignment horizontal="center" vertical="center"/>
    </xf>
    <xf numFmtId="166" fontId="7" fillId="0" borderId="18" xfId="1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165" fontId="9" fillId="3" borderId="37" xfId="0" applyNumberFormat="1" applyFont="1" applyFill="1" applyBorder="1" applyAlignment="1">
      <alignment horizontal="center" vertical="center"/>
    </xf>
    <xf numFmtId="165" fontId="0" fillId="0" borderId="37" xfId="0" applyNumberFormat="1" applyFont="1" applyFill="1" applyBorder="1" applyAlignment="1">
      <alignment horizontal="center" vertical="center"/>
    </xf>
    <xf numFmtId="165" fontId="0" fillId="0" borderId="3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24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24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" fontId="0" fillId="0" borderId="25" xfId="0" applyNumberFormat="1" applyFon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25" xfId="0" applyNumberForma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24" xfId="0" applyNumberFormat="1" applyFont="1" applyFill="1" applyBorder="1" applyAlignment="1">
      <alignment horizontal="center" vertical="center"/>
    </xf>
    <xf numFmtId="1" fontId="9" fillId="2" borderId="40" xfId="0" applyNumberFormat="1" applyFont="1" applyFill="1" applyBorder="1" applyAlignment="1">
      <alignment horizontal="center" vertical="center"/>
    </xf>
    <xf numFmtId="1" fontId="9" fillId="2" borderId="4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4" xfId="0" applyNumberFormat="1" applyFont="1" applyFill="1" applyBorder="1" applyAlignment="1">
      <alignment horizontal="center" vertical="center"/>
    </xf>
    <xf numFmtId="165" fontId="4" fillId="0" borderId="9" xfId="0" applyNumberFormat="1" applyFont="1" applyFill="1" applyBorder="1" applyAlignment="1">
      <alignment horizontal="center" vertical="center"/>
    </xf>
    <xf numFmtId="165" fontId="4" fillId="0" borderId="2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2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165" fontId="9" fillId="3" borderId="44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center" vertical="center"/>
    </xf>
    <xf numFmtId="165" fontId="0" fillId="0" borderId="45" xfId="0" applyNumberFormat="1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167" fontId="4" fillId="0" borderId="44" xfId="0" applyNumberFormat="1" applyFont="1" applyFill="1" applyBorder="1" applyAlignment="1">
      <alignment horizontal="center" vertical="center"/>
    </xf>
    <xf numFmtId="167" fontId="4" fillId="0" borderId="46" xfId="0" applyNumberFormat="1" applyFont="1" applyFill="1" applyBorder="1" applyAlignment="1">
      <alignment horizontal="center" vertical="center"/>
    </xf>
    <xf numFmtId="167" fontId="0" fillId="0" borderId="44" xfId="0" applyNumberFormat="1" applyFont="1" applyFill="1" applyBorder="1" applyAlignment="1">
      <alignment horizontal="center" vertical="center"/>
    </xf>
    <xf numFmtId="167" fontId="4" fillId="0" borderId="45" xfId="0" applyNumberFormat="1" applyFont="1" applyFill="1" applyBorder="1" applyAlignment="1">
      <alignment horizontal="center" vertical="center"/>
    </xf>
    <xf numFmtId="166" fontId="4" fillId="0" borderId="44" xfId="0" applyNumberFormat="1" applyFont="1" applyFill="1" applyBorder="1" applyAlignment="1">
      <alignment horizontal="center" vertical="center"/>
    </xf>
    <xf numFmtId="166" fontId="0" fillId="0" borderId="44" xfId="0" applyNumberFormat="1" applyFont="1" applyFill="1" applyBorder="1" applyAlignment="1">
      <alignment horizontal="center" vertical="center"/>
    </xf>
    <xf numFmtId="166" fontId="0" fillId="0" borderId="45" xfId="0" applyNumberFormat="1" applyFont="1" applyFill="1" applyBorder="1" applyAlignment="1">
      <alignment horizontal="center" vertical="center"/>
    </xf>
    <xf numFmtId="168" fontId="0" fillId="0" borderId="44" xfId="0" applyNumberFormat="1" applyFill="1" applyBorder="1" applyAlignment="1">
      <alignment horizontal="center" vertical="center"/>
    </xf>
    <xf numFmtId="168" fontId="0" fillId="0" borderId="45" xfId="0" applyNumberFormat="1" applyFill="1" applyBorder="1" applyAlignment="1">
      <alignment horizontal="center" vertical="center"/>
    </xf>
    <xf numFmtId="168" fontId="0" fillId="0" borderId="44" xfId="0" applyNumberFormat="1" applyFont="1" applyFill="1" applyBorder="1" applyAlignment="1">
      <alignment horizontal="center" vertical="center"/>
    </xf>
    <xf numFmtId="168" fontId="0" fillId="0" borderId="45" xfId="0" applyNumberFormat="1" applyFont="1" applyFill="1" applyBorder="1" applyAlignment="1">
      <alignment horizontal="center" vertical="center"/>
    </xf>
    <xf numFmtId="9" fontId="4" fillId="0" borderId="44" xfId="1" applyFont="1" applyFill="1" applyBorder="1" applyAlignment="1">
      <alignment horizontal="center" vertical="center"/>
    </xf>
    <xf numFmtId="9" fontId="4" fillId="0" borderId="45" xfId="1" applyFont="1" applyFill="1" applyBorder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center" vertical="center"/>
    </xf>
    <xf numFmtId="169" fontId="4" fillId="0" borderId="1" xfId="0" applyNumberFormat="1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 vertical="center"/>
    </xf>
    <xf numFmtId="9" fontId="4" fillId="0" borderId="10" xfId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169" fontId="4" fillId="0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168" fontId="4" fillId="0" borderId="10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48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2" borderId="3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165" fontId="9" fillId="2" borderId="11" xfId="0" applyNumberFormat="1" applyFont="1" applyFill="1" applyBorder="1" applyAlignment="1">
      <alignment horizontal="center" vertical="center"/>
    </xf>
    <xf numFmtId="165" fontId="9" fillId="2" borderId="13" xfId="0" applyNumberFormat="1" applyFont="1" applyFill="1" applyBorder="1" applyAlignment="1">
      <alignment horizontal="center" vertical="center"/>
    </xf>
    <xf numFmtId="165" fontId="9" fillId="2" borderId="23" xfId="0" applyNumberFormat="1" applyFont="1" applyFill="1" applyBorder="1" applyAlignment="1">
      <alignment horizontal="center" vertical="center"/>
    </xf>
    <xf numFmtId="1" fontId="0" fillId="4" borderId="1" xfId="0" quotePrefix="1" applyNumberFormat="1" applyFont="1" applyFill="1" applyBorder="1" applyAlignment="1">
      <alignment horizontal="center" vertical="center"/>
    </xf>
    <xf numFmtId="1" fontId="0" fillId="4" borderId="10" xfId="0" quotePrefix="1" applyNumberFormat="1" applyFont="1" applyFill="1" applyBorder="1" applyAlignment="1">
      <alignment horizontal="center" vertical="center"/>
    </xf>
    <xf numFmtId="1" fontId="0" fillId="0" borderId="1" xfId="0" quotePrefix="1" applyNumberFormat="1" applyFont="1" applyFill="1" applyBorder="1" applyAlignment="1">
      <alignment horizontal="center" vertical="center"/>
    </xf>
    <xf numFmtId="1" fontId="0" fillId="0" borderId="10" xfId="0" quotePrefix="1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5" fontId="8" fillId="2" borderId="29" xfId="0" applyNumberFormat="1" applyFont="1" applyFill="1" applyBorder="1" applyAlignment="1">
      <alignment horizontal="center" vertical="center"/>
    </xf>
    <xf numFmtId="165" fontId="8" fillId="2" borderId="3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>
      <alignment horizontal="center" vertical="center"/>
    </xf>
    <xf numFmtId="164" fontId="5" fillId="2" borderId="17" xfId="1" applyNumberFormat="1" applyFont="1" applyFill="1" applyBorder="1" applyAlignment="1">
      <alignment horizontal="center" vertical="center"/>
    </xf>
    <xf numFmtId="164" fontId="5" fillId="2" borderId="27" xfId="1" applyNumberFormat="1" applyFont="1" applyFill="1" applyBorder="1" applyAlignment="1">
      <alignment horizontal="center" vertical="center"/>
    </xf>
    <xf numFmtId="164" fontId="5" fillId="2" borderId="28" xfId="1" applyNumberFormat="1" applyFont="1" applyFill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164" fontId="5" fillId="2" borderId="49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6" fontId="7" fillId="0" borderId="50" xfId="1" applyNumberFormat="1" applyFont="1" applyFill="1" applyBorder="1" applyAlignment="1">
      <alignment horizontal="center" vertical="center"/>
    </xf>
    <xf numFmtId="166" fontId="7" fillId="0" borderId="5" xfId="1" applyNumberFormat="1" applyFont="1" applyFill="1" applyBorder="1" applyAlignment="1">
      <alignment horizontal="center" vertical="center"/>
    </xf>
    <xf numFmtId="166" fontId="7" fillId="0" borderId="16" xfId="1" applyNumberFormat="1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/>
    </xf>
    <xf numFmtId="166" fontId="7" fillId="0" borderId="31" xfId="1" applyNumberFormat="1" applyFont="1" applyFill="1" applyBorder="1" applyAlignment="1">
      <alignment horizontal="center" vertical="center"/>
    </xf>
    <xf numFmtId="166" fontId="7" fillId="0" borderId="32" xfId="1" applyNumberFormat="1" applyFont="1" applyFill="1" applyBorder="1" applyAlignment="1">
      <alignment horizontal="center" vertical="center"/>
    </xf>
    <xf numFmtId="9" fontId="7" fillId="2" borderId="33" xfId="1" applyFont="1" applyFill="1" applyBorder="1" applyAlignment="1">
      <alignment horizontal="center" vertical="center"/>
    </xf>
    <xf numFmtId="9" fontId="7" fillId="2" borderId="34" xfId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left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0" fontId="9" fillId="9" borderId="4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165" fontId="6" fillId="9" borderId="7" xfId="0" applyNumberFormat="1" applyFont="1" applyFill="1" applyBorder="1" applyAlignment="1">
      <alignment horizontal="center" vertical="center"/>
    </xf>
    <xf numFmtId="165" fontId="6" fillId="9" borderId="23" xfId="0" applyNumberFormat="1" applyFont="1" applyFill="1" applyBorder="1" applyAlignment="1">
      <alignment horizontal="center" vertical="center"/>
    </xf>
    <xf numFmtId="164" fontId="5" fillId="9" borderId="12" xfId="1" applyNumberFormat="1" applyFont="1" applyFill="1" applyBorder="1" applyAlignment="1">
      <alignment horizontal="center" vertical="center"/>
    </xf>
    <xf numFmtId="164" fontId="5" fillId="9" borderId="17" xfId="1" applyNumberFormat="1" applyFont="1" applyFill="1" applyBorder="1" applyAlignment="1">
      <alignment horizontal="center" vertical="center"/>
    </xf>
    <xf numFmtId="9" fontId="5" fillId="9" borderId="12" xfId="1" applyNumberFormat="1" applyFont="1" applyFill="1" applyBorder="1" applyAlignment="1">
      <alignment horizontal="center" vertical="center"/>
    </xf>
    <xf numFmtId="9" fontId="5" fillId="9" borderId="17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166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5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right" vertical="center"/>
    </xf>
    <xf numFmtId="166" fontId="10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/>
    </xf>
    <xf numFmtId="0" fontId="4" fillId="4" borderId="0" xfId="0" quotePrefix="1" applyFont="1" applyFill="1" applyBorder="1" applyAlignment="1">
      <alignment horizontal="center" vertical="center"/>
    </xf>
    <xf numFmtId="166" fontId="0" fillId="4" borderId="0" xfId="0" applyNumberForma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right"/>
    </xf>
    <xf numFmtId="0" fontId="0" fillId="4" borderId="0" xfId="0" applyFill="1"/>
    <xf numFmtId="166" fontId="10" fillId="4" borderId="0" xfId="0" applyNumberFormat="1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9" fontId="10" fillId="4" borderId="1" xfId="1" applyFont="1" applyFill="1" applyBorder="1" applyAlignment="1">
      <alignment horizontal="center" vertical="center"/>
    </xf>
    <xf numFmtId="166" fontId="0" fillId="0" borderId="0" xfId="0" applyNumberFormat="1"/>
    <xf numFmtId="166" fontId="4" fillId="4" borderId="0" xfId="0" quotePrefix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0"/>
  <sheetViews>
    <sheetView topLeftCell="A130" zoomScaleNormal="100" workbookViewId="0">
      <selection activeCell="M25" sqref="M25"/>
    </sheetView>
  </sheetViews>
  <sheetFormatPr baseColWidth="10" defaultRowHeight="15" x14ac:dyDescent="0.25"/>
  <cols>
    <col min="2" max="2" width="143.28515625" bestFit="1" customWidth="1"/>
    <col min="3" max="3" width="11" bestFit="1" customWidth="1"/>
    <col min="4" max="4" width="23.7109375" bestFit="1" customWidth="1"/>
    <col min="5" max="5" width="24.85546875" bestFit="1" customWidth="1"/>
    <col min="6" max="7" width="23.7109375" customWidth="1"/>
    <col min="8" max="8" width="25.140625" bestFit="1" customWidth="1"/>
    <col min="9" max="10" width="16.85546875" bestFit="1" customWidth="1"/>
    <col min="12" max="13" width="15.5703125" bestFit="1" customWidth="1"/>
  </cols>
  <sheetData>
    <row r="1" spans="2:13" ht="15.75" thickBot="1" x14ac:dyDescent="0.3"/>
    <row r="2" spans="2:13" ht="16.5" thickBot="1" x14ac:dyDescent="0.3">
      <c r="F2" s="220" t="s">
        <v>122</v>
      </c>
      <c r="G2" s="221"/>
      <c r="I2" s="220" t="s">
        <v>119</v>
      </c>
      <c r="J2" s="221"/>
      <c r="L2" s="220" t="s">
        <v>120</v>
      </c>
      <c r="M2" s="221"/>
    </row>
    <row r="3" spans="2:13" ht="16.5" thickBot="1" x14ac:dyDescent="0.3">
      <c r="B3" s="4"/>
      <c r="C3" s="5" t="s">
        <v>0</v>
      </c>
      <c r="D3" s="73" t="s">
        <v>94</v>
      </c>
      <c r="E3" s="58" t="s">
        <v>128</v>
      </c>
      <c r="F3" s="73" t="s">
        <v>117</v>
      </c>
      <c r="G3" s="74" t="s">
        <v>118</v>
      </c>
      <c r="I3" s="73" t="s">
        <v>117</v>
      </c>
      <c r="J3" s="74" t="s">
        <v>118</v>
      </c>
      <c r="L3" s="166" t="s">
        <v>117</v>
      </c>
      <c r="M3" s="167" t="s">
        <v>118</v>
      </c>
    </row>
    <row r="4" spans="2:13" ht="15.75" x14ac:dyDescent="0.25">
      <c r="B4" s="6" t="s">
        <v>22</v>
      </c>
      <c r="C4" s="13"/>
      <c r="D4" s="13"/>
      <c r="E4" s="120"/>
      <c r="F4" s="92"/>
      <c r="G4" s="57"/>
      <c r="I4" s="65">
        <v>1440019.2177622626</v>
      </c>
      <c r="J4" s="66">
        <v>1640930.4273557002</v>
      </c>
      <c r="L4" s="176">
        <v>0.25</v>
      </c>
      <c r="M4" s="177">
        <v>0.25</v>
      </c>
    </row>
    <row r="5" spans="2:13" x14ac:dyDescent="0.25">
      <c r="B5" s="16" t="s">
        <v>23</v>
      </c>
      <c r="C5" s="17" t="s">
        <v>14</v>
      </c>
      <c r="D5" s="81" t="s">
        <v>95</v>
      </c>
      <c r="E5" s="130">
        <v>197.63321287499991</v>
      </c>
      <c r="F5" s="94">
        <v>3977.817575502273</v>
      </c>
      <c r="G5" s="95">
        <v>4482.8680805527783</v>
      </c>
      <c r="I5" s="61">
        <v>787607.87994945003</v>
      </c>
      <c r="J5" s="62">
        <v>887607.87994945003</v>
      </c>
      <c r="L5" s="178">
        <v>196901.96998736251</v>
      </c>
      <c r="M5" s="179">
        <v>221901.96998736251</v>
      </c>
    </row>
    <row r="6" spans="2:13" x14ac:dyDescent="0.25">
      <c r="B6" s="20" t="s">
        <v>24</v>
      </c>
      <c r="C6" s="9" t="s">
        <v>14</v>
      </c>
      <c r="D6" s="80" t="s">
        <v>98</v>
      </c>
      <c r="E6" s="128">
        <v>633.72292238499972</v>
      </c>
      <c r="F6" s="96">
        <v>0</v>
      </c>
      <c r="G6" s="97">
        <v>0</v>
      </c>
      <c r="I6" s="61">
        <v>0</v>
      </c>
      <c r="J6" s="62">
        <v>0</v>
      </c>
      <c r="L6" s="178">
        <v>0</v>
      </c>
      <c r="M6" s="179">
        <v>0</v>
      </c>
    </row>
    <row r="7" spans="2:13" x14ac:dyDescent="0.25">
      <c r="B7" s="20" t="s">
        <v>25</v>
      </c>
      <c r="C7" s="9" t="s">
        <v>14</v>
      </c>
      <c r="D7" s="80" t="s">
        <v>99</v>
      </c>
      <c r="E7" s="128">
        <v>83.4</v>
      </c>
      <c r="F7" s="96">
        <v>3089.8192771084337</v>
      </c>
      <c r="G7" s="97">
        <v>3692.2289156626507</v>
      </c>
      <c r="I7" s="61">
        <v>256455</v>
      </c>
      <c r="J7" s="62">
        <v>306455</v>
      </c>
      <c r="L7" s="178">
        <v>64113.75</v>
      </c>
      <c r="M7" s="179">
        <v>76613.75</v>
      </c>
    </row>
    <row r="8" spans="2:13" x14ac:dyDescent="0.25">
      <c r="B8" s="20" t="s">
        <v>26</v>
      </c>
      <c r="C8" s="9" t="s">
        <v>14</v>
      </c>
      <c r="D8" s="80" t="s">
        <v>96</v>
      </c>
      <c r="E8" s="128">
        <v>2520.0848837499993</v>
      </c>
      <c r="F8" s="96">
        <v>30.75</v>
      </c>
      <c r="G8" s="97">
        <v>61.5</v>
      </c>
      <c r="I8" s="61">
        <v>77492.610175312497</v>
      </c>
      <c r="J8" s="62">
        <v>113403.81976874999</v>
      </c>
      <c r="L8" s="178">
        <v>19373.152543828124</v>
      </c>
      <c r="M8" s="179">
        <v>28350.954942187498</v>
      </c>
    </row>
    <row r="9" spans="2:13" x14ac:dyDescent="0.25">
      <c r="B9" s="20" t="s">
        <v>27</v>
      </c>
      <c r="C9" s="9" t="s">
        <v>14</v>
      </c>
      <c r="D9" s="80" t="s">
        <v>99</v>
      </c>
      <c r="E9" s="128">
        <v>83.4</v>
      </c>
      <c r="F9" s="96">
        <v>3089.8192771084337</v>
      </c>
      <c r="G9" s="97">
        <v>3270.5421686746986</v>
      </c>
      <c r="I9" s="61">
        <v>256455</v>
      </c>
      <c r="J9" s="62">
        <v>271455</v>
      </c>
      <c r="L9" s="178">
        <v>64113.75</v>
      </c>
      <c r="M9" s="179">
        <v>67863.75</v>
      </c>
    </row>
    <row r="10" spans="2:13" ht="15.75" thickBot="1" x14ac:dyDescent="0.3">
      <c r="B10" s="21" t="s">
        <v>28</v>
      </c>
      <c r="C10" s="11" t="s">
        <v>14</v>
      </c>
      <c r="D10" s="82" t="s">
        <v>96</v>
      </c>
      <c r="E10" s="131">
        <v>62008.727637499986</v>
      </c>
      <c r="F10" s="98">
        <v>1</v>
      </c>
      <c r="G10" s="99">
        <v>1</v>
      </c>
      <c r="I10" s="67">
        <v>62008.7276375</v>
      </c>
      <c r="J10" s="68">
        <v>62008.7276375</v>
      </c>
      <c r="L10" s="180">
        <v>15502.181909375</v>
      </c>
      <c r="M10" s="181">
        <v>15502.181909375</v>
      </c>
    </row>
    <row r="11" spans="2:13" ht="15.75" x14ac:dyDescent="0.25">
      <c r="B11" s="6" t="s">
        <v>17</v>
      </c>
      <c r="C11" s="13"/>
      <c r="D11" s="13"/>
      <c r="E11" s="120"/>
      <c r="F11" s="92"/>
      <c r="G11" s="57"/>
      <c r="I11" s="59">
        <v>5970064.3652345594</v>
      </c>
      <c r="J11" s="60">
        <v>10133176.726015039</v>
      </c>
      <c r="L11" s="176">
        <v>0.25</v>
      </c>
      <c r="M11" s="177">
        <v>0.25</v>
      </c>
    </row>
    <row r="12" spans="2:13" x14ac:dyDescent="0.25">
      <c r="B12" s="20" t="s">
        <v>19</v>
      </c>
      <c r="C12" s="9" t="s">
        <v>18</v>
      </c>
      <c r="D12" s="80" t="s">
        <v>97</v>
      </c>
      <c r="E12" s="128">
        <v>66</v>
      </c>
      <c r="F12" s="91">
        <v>8610</v>
      </c>
      <c r="G12" s="54">
        <v>17115</v>
      </c>
      <c r="I12" s="61">
        <v>570064.36523455987</v>
      </c>
      <c r="J12" s="62">
        <v>1133176.7260150397</v>
      </c>
      <c r="L12" s="178">
        <v>142516.09130863997</v>
      </c>
      <c r="M12" s="179">
        <v>283294.18150375993</v>
      </c>
    </row>
    <row r="13" spans="2:13" x14ac:dyDescent="0.25">
      <c r="B13" s="20" t="s">
        <v>20</v>
      </c>
      <c r="C13" s="9" t="s">
        <v>18</v>
      </c>
      <c r="D13" s="80" t="s">
        <v>96</v>
      </c>
      <c r="E13" s="128">
        <v>100000</v>
      </c>
      <c r="F13" s="91">
        <v>27</v>
      </c>
      <c r="G13" s="54">
        <v>45</v>
      </c>
      <c r="I13" s="61">
        <v>2700000</v>
      </c>
      <c r="J13" s="62">
        <v>4500000</v>
      </c>
      <c r="L13" s="178">
        <v>675000</v>
      </c>
      <c r="M13" s="179">
        <v>1125000</v>
      </c>
    </row>
    <row r="14" spans="2:13" ht="15.75" thickBot="1" x14ac:dyDescent="0.3">
      <c r="B14" s="20" t="s">
        <v>21</v>
      </c>
      <c r="C14" s="9" t="s">
        <v>14</v>
      </c>
      <c r="D14" s="80" t="s">
        <v>96</v>
      </c>
      <c r="E14" s="129">
        <v>100000</v>
      </c>
      <c r="F14" s="93">
        <v>27</v>
      </c>
      <c r="G14" s="56">
        <v>45</v>
      </c>
      <c r="I14" s="61">
        <v>2700000</v>
      </c>
      <c r="J14" s="62">
        <v>4500000</v>
      </c>
      <c r="L14" s="178">
        <v>675000</v>
      </c>
      <c r="M14" s="179">
        <v>1125000</v>
      </c>
    </row>
    <row r="15" spans="2:13" ht="15.75" x14ac:dyDescent="0.25">
      <c r="B15" s="6" t="s">
        <v>29</v>
      </c>
      <c r="C15" s="13"/>
      <c r="D15" s="13"/>
      <c r="E15" s="120"/>
      <c r="F15" s="100"/>
      <c r="G15" s="101"/>
      <c r="I15" s="65">
        <v>6347110.0099263787</v>
      </c>
      <c r="J15" s="66">
        <v>9141733.0739984419</v>
      </c>
      <c r="L15" s="176">
        <v>0.15</v>
      </c>
      <c r="M15" s="177">
        <v>0.15</v>
      </c>
    </row>
    <row r="16" spans="2:13" x14ac:dyDescent="0.25">
      <c r="B16" s="16" t="s">
        <v>30</v>
      </c>
      <c r="C16" s="17" t="s">
        <v>31</v>
      </c>
      <c r="D16" s="81" t="s">
        <v>96</v>
      </c>
      <c r="E16" s="128">
        <v>37545.57257259453</v>
      </c>
      <c r="F16" s="94">
        <v>134</v>
      </c>
      <c r="G16" s="95">
        <v>193</v>
      </c>
      <c r="I16" s="61">
        <v>5031106.7247276669</v>
      </c>
      <c r="J16" s="62">
        <v>7246295.5065107448</v>
      </c>
      <c r="L16" s="178">
        <v>754666.00870915002</v>
      </c>
      <c r="M16" s="179">
        <v>1086944.3259766116</v>
      </c>
    </row>
    <row r="17" spans="2:13" ht="15.75" thickBot="1" x14ac:dyDescent="0.3">
      <c r="B17" s="18" t="s">
        <v>32</v>
      </c>
      <c r="C17" s="19" t="s">
        <v>31</v>
      </c>
      <c r="D17" s="83" t="s">
        <v>96</v>
      </c>
      <c r="E17" s="131">
        <v>9820.9200387963592</v>
      </c>
      <c r="F17" s="102">
        <v>134</v>
      </c>
      <c r="G17" s="103">
        <v>193</v>
      </c>
      <c r="I17" s="67">
        <v>1316003.285198712</v>
      </c>
      <c r="J17" s="68">
        <v>1895437.5674876973</v>
      </c>
      <c r="L17" s="180">
        <v>197400.49277980681</v>
      </c>
      <c r="M17" s="181">
        <v>284315.63512315461</v>
      </c>
    </row>
    <row r="18" spans="2:13" ht="15.75" x14ac:dyDescent="0.25">
      <c r="B18" s="6" t="s">
        <v>33</v>
      </c>
      <c r="C18" s="13"/>
      <c r="D18" s="13"/>
      <c r="E18" s="120"/>
      <c r="F18" s="100"/>
      <c r="G18" s="101"/>
      <c r="I18" s="65">
        <v>22562595.45293472</v>
      </c>
      <c r="J18" s="66">
        <v>33843893.179402083</v>
      </c>
      <c r="L18" s="176">
        <v>0.25</v>
      </c>
      <c r="M18" s="177">
        <v>0.25</v>
      </c>
    </row>
    <row r="19" spans="2:13" x14ac:dyDescent="0.25">
      <c r="B19" s="16" t="s">
        <v>34</v>
      </c>
      <c r="C19" s="17" t="s">
        <v>18</v>
      </c>
      <c r="D19" s="81" t="s">
        <v>96</v>
      </c>
      <c r="E19" s="128">
        <v>709328.89111763623</v>
      </c>
      <c r="F19" s="94">
        <v>16</v>
      </c>
      <c r="G19" s="95">
        <v>24</v>
      </c>
      <c r="I19" s="61">
        <v>11349262.25788218</v>
      </c>
      <c r="J19" s="62">
        <v>17023893.38682327</v>
      </c>
      <c r="L19" s="178">
        <v>2837315.5644705449</v>
      </c>
      <c r="M19" s="179">
        <v>4255973.3467058176</v>
      </c>
    </row>
    <row r="20" spans="2:13" ht="15.75" thickBot="1" x14ac:dyDescent="0.3">
      <c r="B20" s="18" t="s">
        <v>35</v>
      </c>
      <c r="C20" s="19" t="s">
        <v>18</v>
      </c>
      <c r="D20" s="83" t="s">
        <v>96</v>
      </c>
      <c r="E20" s="131">
        <v>700833.32469078375</v>
      </c>
      <c r="F20" s="102">
        <v>16</v>
      </c>
      <c r="G20" s="103">
        <v>24</v>
      </c>
      <c r="I20" s="67">
        <v>11213333.19505254</v>
      </c>
      <c r="J20" s="68">
        <v>16819999.792578809</v>
      </c>
      <c r="L20" s="180">
        <v>2803333.298763135</v>
      </c>
      <c r="M20" s="181">
        <v>4204999.9481447022</v>
      </c>
    </row>
    <row r="21" spans="2:13" ht="15.75" x14ac:dyDescent="0.25">
      <c r="B21" s="23" t="s">
        <v>36</v>
      </c>
      <c r="C21" s="24"/>
      <c r="D21" s="24"/>
      <c r="E21" s="122"/>
      <c r="F21" s="100"/>
      <c r="G21" s="101"/>
      <c r="I21" s="65">
        <v>4491194.7996335775</v>
      </c>
      <c r="J21" s="66">
        <v>7901665.3135290295</v>
      </c>
      <c r="L21" s="176">
        <v>0.25</v>
      </c>
      <c r="M21" s="177">
        <v>0.25</v>
      </c>
    </row>
    <row r="22" spans="2:13" x14ac:dyDescent="0.25">
      <c r="B22" s="20" t="s">
        <v>37</v>
      </c>
      <c r="C22" s="9" t="s">
        <v>18</v>
      </c>
      <c r="D22" s="80" t="s">
        <v>100</v>
      </c>
      <c r="E22" s="132">
        <v>261993.76623954534</v>
      </c>
      <c r="F22" s="96">
        <v>4</v>
      </c>
      <c r="G22" s="97">
        <v>6</v>
      </c>
      <c r="I22" s="69">
        <v>1047975.0649581813</v>
      </c>
      <c r="J22" s="70">
        <v>1571962.5974372721</v>
      </c>
      <c r="L22" s="178">
        <v>261993.76623954534</v>
      </c>
      <c r="M22" s="179">
        <v>392990.64935931802</v>
      </c>
    </row>
    <row r="23" spans="2:13" x14ac:dyDescent="0.25">
      <c r="B23" s="16" t="s">
        <v>38</v>
      </c>
      <c r="C23" s="17" t="s">
        <v>18</v>
      </c>
      <c r="D23" s="81" t="s">
        <v>96</v>
      </c>
      <c r="E23" s="133">
        <v>179471.36386242419</v>
      </c>
      <c r="F23" s="94">
        <v>2</v>
      </c>
      <c r="G23" s="95">
        <v>4</v>
      </c>
      <c r="I23" s="61">
        <v>358942.72772484837</v>
      </c>
      <c r="J23" s="62">
        <v>717885.45544969675</v>
      </c>
      <c r="L23" s="178">
        <v>89735.681931212093</v>
      </c>
      <c r="M23" s="179">
        <v>179471.36386242419</v>
      </c>
    </row>
    <row r="24" spans="2:13" x14ac:dyDescent="0.25">
      <c r="B24" s="16" t="s">
        <v>39</v>
      </c>
      <c r="C24" s="17" t="s">
        <v>18</v>
      </c>
      <c r="D24" s="81" t="s">
        <v>96</v>
      </c>
      <c r="E24" s="133">
        <v>72776.0461776515</v>
      </c>
      <c r="F24" s="94">
        <v>1</v>
      </c>
      <c r="G24" s="95">
        <v>2</v>
      </c>
      <c r="I24" s="61">
        <v>72776.0461776515</v>
      </c>
      <c r="J24" s="62">
        <v>145552.092355303</v>
      </c>
      <c r="L24" s="178">
        <v>18194.011544412875</v>
      </c>
      <c r="M24" s="179">
        <v>36388.02308882575</v>
      </c>
    </row>
    <row r="25" spans="2:13" x14ac:dyDescent="0.25">
      <c r="B25" s="16" t="s">
        <v>40</v>
      </c>
      <c r="C25" s="17" t="s">
        <v>18</v>
      </c>
      <c r="D25" s="81" t="s">
        <v>96</v>
      </c>
      <c r="E25" s="133">
        <v>69027.447639393926</v>
      </c>
      <c r="F25" s="94">
        <v>1</v>
      </c>
      <c r="G25" s="95">
        <v>2</v>
      </c>
      <c r="I25" s="61">
        <v>69027.447639393926</v>
      </c>
      <c r="J25" s="62">
        <v>138054.89527878785</v>
      </c>
      <c r="L25" s="178">
        <v>17256.861909848481</v>
      </c>
      <c r="M25" s="179">
        <v>34513.723819696963</v>
      </c>
    </row>
    <row r="26" spans="2:13" x14ac:dyDescent="0.25">
      <c r="B26" s="16" t="s">
        <v>41</v>
      </c>
      <c r="C26" s="17" t="s">
        <v>18</v>
      </c>
      <c r="D26" s="81" t="s">
        <v>101</v>
      </c>
      <c r="E26" s="133">
        <v>109.16406926647723</v>
      </c>
      <c r="F26" s="94">
        <v>8700</v>
      </c>
      <c r="G26" s="95">
        <v>12300</v>
      </c>
      <c r="I26" s="61">
        <v>949727.40261835186</v>
      </c>
      <c r="J26" s="62">
        <v>1342718.0519776698</v>
      </c>
      <c r="L26" s="178">
        <v>237431.85065458796</v>
      </c>
      <c r="M26" s="179">
        <v>335679.51299441746</v>
      </c>
    </row>
    <row r="27" spans="2:13" x14ac:dyDescent="0.25">
      <c r="B27" s="16" t="s">
        <v>42</v>
      </c>
      <c r="C27" s="17" t="s">
        <v>18</v>
      </c>
      <c r="D27" s="81" t="s">
        <v>96</v>
      </c>
      <c r="E27" s="133">
        <v>909700.5772206434</v>
      </c>
      <c r="F27" s="94">
        <v>2</v>
      </c>
      <c r="G27" s="95">
        <v>4</v>
      </c>
      <c r="I27" s="61">
        <v>1819401.1544412868</v>
      </c>
      <c r="J27" s="62">
        <v>3638802.3088825736</v>
      </c>
      <c r="L27" s="178">
        <v>454850.2886103217</v>
      </c>
      <c r="M27" s="179">
        <v>909700.5772206434</v>
      </c>
    </row>
    <row r="28" spans="2:13" ht="15.75" thickBot="1" x14ac:dyDescent="0.3">
      <c r="B28" s="18" t="s">
        <v>43</v>
      </c>
      <c r="C28" s="19" t="s">
        <v>18</v>
      </c>
      <c r="D28" s="83" t="s">
        <v>96</v>
      </c>
      <c r="E28" s="134">
        <v>173344.95607386358</v>
      </c>
      <c r="F28" s="102">
        <v>1</v>
      </c>
      <c r="G28" s="103">
        <v>2</v>
      </c>
      <c r="I28" s="67">
        <v>173344.95607386358</v>
      </c>
      <c r="J28" s="68">
        <v>346689.91214772715</v>
      </c>
      <c r="L28" s="180">
        <v>43336.239018465894</v>
      </c>
      <c r="M28" s="181">
        <v>86672.478036931789</v>
      </c>
    </row>
    <row r="29" spans="2:13" ht="15.75" x14ac:dyDescent="0.25">
      <c r="B29" s="23" t="s">
        <v>44</v>
      </c>
      <c r="C29" s="24"/>
      <c r="D29" s="24"/>
      <c r="E29" s="122"/>
      <c r="F29" s="100"/>
      <c r="G29" s="101"/>
      <c r="I29" s="65">
        <v>4273879.305545141</v>
      </c>
      <c r="J29" s="66">
        <v>6916668.3675928107</v>
      </c>
      <c r="L29" s="176">
        <v>0.25</v>
      </c>
      <c r="M29" s="177">
        <v>0.25</v>
      </c>
    </row>
    <row r="30" spans="2:13" x14ac:dyDescent="0.25">
      <c r="B30" s="25" t="s">
        <v>45</v>
      </c>
      <c r="C30" s="26" t="s">
        <v>18</v>
      </c>
      <c r="D30" s="84" t="s">
        <v>102</v>
      </c>
      <c r="E30" s="135">
        <v>82832.937167272685</v>
      </c>
      <c r="F30" s="104">
        <v>1</v>
      </c>
      <c r="G30" s="105">
        <v>1</v>
      </c>
      <c r="I30" s="61">
        <v>82832.937167272685</v>
      </c>
      <c r="J30" s="62">
        <v>82832.937167272685</v>
      </c>
      <c r="L30" s="178">
        <v>20708.234291818171</v>
      </c>
      <c r="M30" s="179">
        <v>20708.234291818171</v>
      </c>
    </row>
    <row r="31" spans="2:13" x14ac:dyDescent="0.25">
      <c r="B31" s="25" t="s">
        <v>46</v>
      </c>
      <c r="C31" s="26" t="s">
        <v>18</v>
      </c>
      <c r="D31" s="84" t="s">
        <v>103</v>
      </c>
      <c r="E31" s="135">
        <v>55745.114171249974</v>
      </c>
      <c r="F31" s="104">
        <v>5</v>
      </c>
      <c r="G31" s="105">
        <v>7</v>
      </c>
      <c r="I31" s="61">
        <v>278725.57085624989</v>
      </c>
      <c r="J31" s="62">
        <v>390215.79919874982</v>
      </c>
      <c r="L31" s="178">
        <v>69681.392714062473</v>
      </c>
      <c r="M31" s="179">
        <v>97553.949799687456</v>
      </c>
    </row>
    <row r="32" spans="2:13" x14ac:dyDescent="0.25">
      <c r="B32" s="25" t="s">
        <v>47</v>
      </c>
      <c r="C32" s="26" t="s">
        <v>18</v>
      </c>
      <c r="D32" s="84" t="s">
        <v>103</v>
      </c>
      <c r="E32" s="135">
        <v>44245.266242187492</v>
      </c>
      <c r="F32" s="104">
        <v>5</v>
      </c>
      <c r="G32" s="105">
        <v>7</v>
      </c>
      <c r="I32" s="61">
        <v>221226.33121093747</v>
      </c>
      <c r="J32" s="62">
        <v>309716.86369531247</v>
      </c>
      <c r="L32" s="178">
        <v>55306.582802734367</v>
      </c>
      <c r="M32" s="179">
        <v>77429.215923828117</v>
      </c>
    </row>
    <row r="33" spans="2:13" x14ac:dyDescent="0.25">
      <c r="B33" s="25" t="s">
        <v>48</v>
      </c>
      <c r="C33" s="26" t="s">
        <v>18</v>
      </c>
      <c r="D33" s="84" t="s">
        <v>103</v>
      </c>
      <c r="E33" s="135">
        <v>34513.723819696963</v>
      </c>
      <c r="F33" s="104">
        <v>5</v>
      </c>
      <c r="G33" s="105">
        <v>7</v>
      </c>
      <c r="I33" s="61">
        <v>172568.61909848481</v>
      </c>
      <c r="J33" s="62">
        <v>241596.06673787875</v>
      </c>
      <c r="L33" s="178">
        <v>43142.154774621202</v>
      </c>
      <c r="M33" s="179">
        <v>60399.016684469687</v>
      </c>
    </row>
    <row r="34" spans="2:13" x14ac:dyDescent="0.25">
      <c r="B34" s="25" t="s">
        <v>49</v>
      </c>
      <c r="C34" s="26" t="s">
        <v>18</v>
      </c>
      <c r="D34" s="84" t="s">
        <v>96</v>
      </c>
      <c r="E34" s="135">
        <v>52223.079280909078</v>
      </c>
      <c r="F34" s="104">
        <v>2</v>
      </c>
      <c r="G34" s="105">
        <v>2</v>
      </c>
      <c r="I34" s="61">
        <v>104446.15856181816</v>
      </c>
      <c r="J34" s="62">
        <v>104446.15856181816</v>
      </c>
      <c r="L34" s="178">
        <v>26111.539640454539</v>
      </c>
      <c r="M34" s="179">
        <v>26111.539640454539</v>
      </c>
    </row>
    <row r="35" spans="2:13" x14ac:dyDescent="0.25">
      <c r="B35" s="25" t="s">
        <v>50</v>
      </c>
      <c r="C35" s="26" t="s">
        <v>18</v>
      </c>
      <c r="D35" s="84" t="s">
        <v>103</v>
      </c>
      <c r="E35" s="135">
        <v>22272.949387499993</v>
      </c>
      <c r="F35" s="104">
        <v>5</v>
      </c>
      <c r="G35" s="105">
        <v>7</v>
      </c>
      <c r="I35" s="61">
        <v>111364.74693749996</v>
      </c>
      <c r="J35" s="62">
        <v>155910.64571249994</v>
      </c>
      <c r="L35" s="178">
        <v>27841.186734374991</v>
      </c>
      <c r="M35" s="179">
        <v>38977.661428124986</v>
      </c>
    </row>
    <row r="36" spans="2:13" x14ac:dyDescent="0.25">
      <c r="B36" s="25" t="s">
        <v>51</v>
      </c>
      <c r="C36" s="26" t="s">
        <v>18</v>
      </c>
      <c r="D36" s="84" t="s">
        <v>104</v>
      </c>
      <c r="E36" s="135">
        <v>4454.5898774999987</v>
      </c>
      <c r="F36" s="104">
        <v>134</v>
      </c>
      <c r="G36" s="105">
        <v>193</v>
      </c>
      <c r="I36" s="61">
        <v>596915.04358499986</v>
      </c>
      <c r="J36" s="62">
        <v>859735.84635749971</v>
      </c>
      <c r="L36" s="178">
        <v>149228.76089624997</v>
      </c>
      <c r="M36" s="179">
        <v>214933.96158937493</v>
      </c>
    </row>
    <row r="37" spans="2:13" x14ac:dyDescent="0.25">
      <c r="B37" s="25" t="s">
        <v>52</v>
      </c>
      <c r="C37" s="26" t="s">
        <v>18</v>
      </c>
      <c r="D37" s="84" t="s">
        <v>97</v>
      </c>
      <c r="E37" s="135">
        <v>204.5346901499999</v>
      </c>
      <c r="F37" s="104">
        <v>4100</v>
      </c>
      <c r="G37" s="105">
        <v>8150</v>
      </c>
      <c r="I37" s="61">
        <v>838592.22961499961</v>
      </c>
      <c r="J37" s="62">
        <v>1666957.7247224993</v>
      </c>
      <c r="L37" s="178">
        <v>209648.0574037499</v>
      </c>
      <c r="M37" s="179">
        <v>416739.43118062482</v>
      </c>
    </row>
    <row r="38" spans="2:13" x14ac:dyDescent="0.25">
      <c r="B38" s="25" t="s">
        <v>53</v>
      </c>
      <c r="C38" s="26" t="s">
        <v>18</v>
      </c>
      <c r="D38" s="84" t="s">
        <v>105</v>
      </c>
      <c r="E38" s="135">
        <v>33890.436133749987</v>
      </c>
      <c r="F38" s="104">
        <v>26</v>
      </c>
      <c r="G38" s="105">
        <v>49</v>
      </c>
      <c r="I38" s="61">
        <v>881151.33947749971</v>
      </c>
      <c r="J38" s="62">
        <v>1660631.3705537494</v>
      </c>
      <c r="L38" s="178">
        <v>220287.83486937493</v>
      </c>
      <c r="M38" s="179">
        <v>415157.84263843735</v>
      </c>
    </row>
    <row r="39" spans="2:13" x14ac:dyDescent="0.25">
      <c r="B39" s="25" t="s">
        <v>54</v>
      </c>
      <c r="C39" s="26" t="s">
        <v>18</v>
      </c>
      <c r="D39" s="84" t="s">
        <v>103</v>
      </c>
      <c r="E39" s="135">
        <v>46480.403768749988</v>
      </c>
      <c r="F39" s="104">
        <v>5</v>
      </c>
      <c r="G39" s="105">
        <v>7</v>
      </c>
      <c r="I39" s="61">
        <v>232402.01884374995</v>
      </c>
      <c r="J39" s="62">
        <v>325362.82638124994</v>
      </c>
      <c r="L39" s="178">
        <v>58100.504710937486</v>
      </c>
      <c r="M39" s="179">
        <v>81340.706595312484</v>
      </c>
    </row>
    <row r="40" spans="2:13" x14ac:dyDescent="0.25">
      <c r="B40" s="25" t="s">
        <v>55</v>
      </c>
      <c r="C40" s="26" t="s">
        <v>18</v>
      </c>
      <c r="D40" s="84" t="s">
        <v>102</v>
      </c>
      <c r="E40" s="135">
        <v>106910.15705999997</v>
      </c>
      <c r="F40" s="104">
        <v>1</v>
      </c>
      <c r="G40" s="105">
        <v>2</v>
      </c>
      <c r="I40" s="61">
        <v>106910.15705999997</v>
      </c>
      <c r="J40" s="62">
        <v>213820.31411999994</v>
      </c>
      <c r="L40" s="178">
        <v>26727.539264999992</v>
      </c>
      <c r="M40" s="179">
        <v>53455.078529999984</v>
      </c>
    </row>
    <row r="41" spans="2:13" x14ac:dyDescent="0.25">
      <c r="B41" s="25" t="s">
        <v>56</v>
      </c>
      <c r="C41" s="26" t="s">
        <v>18</v>
      </c>
      <c r="D41" s="84" t="s">
        <v>103</v>
      </c>
      <c r="E41" s="135">
        <v>92960.807537499975</v>
      </c>
      <c r="F41" s="104">
        <v>5</v>
      </c>
      <c r="G41" s="105">
        <v>7</v>
      </c>
      <c r="I41" s="61">
        <v>464804.03768749989</v>
      </c>
      <c r="J41" s="62">
        <v>650725.65276249987</v>
      </c>
      <c r="L41" s="178">
        <v>116201.00942187497</v>
      </c>
      <c r="M41" s="179">
        <v>162681.41319062497</v>
      </c>
    </row>
    <row r="42" spans="2:13" ht="15.75" thickBot="1" x14ac:dyDescent="0.3">
      <c r="B42" s="27" t="s">
        <v>57</v>
      </c>
      <c r="C42" s="28" t="s">
        <v>18</v>
      </c>
      <c r="D42" s="85" t="s">
        <v>103</v>
      </c>
      <c r="E42" s="136">
        <v>36388.023088825757</v>
      </c>
      <c r="F42" s="106">
        <v>5</v>
      </c>
      <c r="G42" s="107">
        <v>7</v>
      </c>
      <c r="I42" s="67">
        <v>181940.11544412878</v>
      </c>
      <c r="J42" s="68">
        <v>254716.16162178031</v>
      </c>
      <c r="L42" s="180">
        <v>45485.028861032195</v>
      </c>
      <c r="M42" s="181">
        <v>63679.040405445077</v>
      </c>
    </row>
    <row r="43" spans="2:13" ht="15.75" x14ac:dyDescent="0.25">
      <c r="B43" s="29" t="s">
        <v>58</v>
      </c>
      <c r="C43" s="30"/>
      <c r="D43" s="86"/>
      <c r="E43" s="120"/>
      <c r="F43" s="100"/>
      <c r="G43" s="101"/>
      <c r="I43" s="65">
        <v>22709024.276759826</v>
      </c>
      <c r="J43" s="66">
        <v>32127602.665464245</v>
      </c>
      <c r="L43" s="176">
        <v>0.25</v>
      </c>
      <c r="M43" s="177">
        <v>0.25000000000000006</v>
      </c>
    </row>
    <row r="44" spans="2:13" ht="15.75" x14ac:dyDescent="0.25">
      <c r="B44" s="31" t="s">
        <v>59</v>
      </c>
      <c r="C44" s="32"/>
      <c r="D44" s="87"/>
      <c r="E44" s="123"/>
      <c r="F44" s="108"/>
      <c r="G44" s="109"/>
      <c r="I44" s="71">
        <v>5112952.0044105016</v>
      </c>
      <c r="J44" s="72">
        <v>5112952.0044105016</v>
      </c>
      <c r="L44" s="178"/>
      <c r="M44" s="179"/>
    </row>
    <row r="45" spans="2:13" x14ac:dyDescent="0.25">
      <c r="B45" s="112" t="s">
        <v>123</v>
      </c>
      <c r="C45" s="9" t="s">
        <v>14</v>
      </c>
      <c r="D45" s="80" t="s">
        <v>96</v>
      </c>
      <c r="E45" s="121">
        <v>161184.00175762497</v>
      </c>
      <c r="F45" s="96">
        <v>0</v>
      </c>
      <c r="G45" s="97">
        <v>0</v>
      </c>
      <c r="I45" s="61">
        <v>0</v>
      </c>
      <c r="J45" s="62">
        <v>0</v>
      </c>
      <c r="L45" s="178">
        <v>0</v>
      </c>
      <c r="M45" s="179">
        <v>0</v>
      </c>
    </row>
    <row r="46" spans="2:13" x14ac:dyDescent="0.25">
      <c r="B46" s="20" t="s">
        <v>116</v>
      </c>
      <c r="C46" s="9" t="s">
        <v>14</v>
      </c>
      <c r="D46" s="80" t="s">
        <v>95</v>
      </c>
      <c r="E46" s="121">
        <v>2170.8283064999991</v>
      </c>
      <c r="F46" s="96">
        <v>715</v>
      </c>
      <c r="G46" s="97">
        <v>715</v>
      </c>
      <c r="I46" s="61">
        <v>1552142.2391474994</v>
      </c>
      <c r="J46" s="62">
        <v>1552142.2391474994</v>
      </c>
      <c r="L46" s="178">
        <v>388035.55978687486</v>
      </c>
      <c r="M46" s="179">
        <v>388035.55978687486</v>
      </c>
    </row>
    <row r="47" spans="2:13" x14ac:dyDescent="0.25">
      <c r="B47" s="20" t="s">
        <v>60</v>
      </c>
      <c r="C47" s="9" t="s">
        <v>14</v>
      </c>
      <c r="D47" s="80" t="s">
        <v>95</v>
      </c>
      <c r="E47" s="121">
        <v>700.63483592287469</v>
      </c>
      <c r="F47" s="96">
        <v>250</v>
      </c>
      <c r="G47" s="97">
        <v>250</v>
      </c>
      <c r="I47" s="61">
        <v>175158.70898071869</v>
      </c>
      <c r="J47" s="62">
        <v>175158.70898071869</v>
      </c>
      <c r="L47" s="178">
        <v>43789.677245179671</v>
      </c>
      <c r="M47" s="179">
        <v>43789.677245179671</v>
      </c>
    </row>
    <row r="48" spans="2:13" x14ac:dyDescent="0.25">
      <c r="B48" s="20" t="s">
        <v>61</v>
      </c>
      <c r="C48" s="9" t="s">
        <v>14</v>
      </c>
      <c r="D48" s="80" t="s">
        <v>95</v>
      </c>
      <c r="E48" s="121">
        <v>1838.5953731949994</v>
      </c>
      <c r="F48" s="96">
        <v>600</v>
      </c>
      <c r="G48" s="97">
        <v>600</v>
      </c>
      <c r="I48" s="61">
        <v>1103157.2239169995</v>
      </c>
      <c r="J48" s="62">
        <v>1103157.2239169995</v>
      </c>
      <c r="L48" s="178">
        <v>275789.30597924988</v>
      </c>
      <c r="M48" s="179">
        <v>275789.30597924988</v>
      </c>
    </row>
    <row r="49" spans="2:13" x14ac:dyDescent="0.25">
      <c r="B49" s="20" t="s">
        <v>62</v>
      </c>
      <c r="C49" s="9" t="s">
        <v>18</v>
      </c>
      <c r="D49" s="80" t="s">
        <v>96</v>
      </c>
      <c r="E49" s="121">
        <v>373031.25</v>
      </c>
      <c r="F49" s="96">
        <v>0</v>
      </c>
      <c r="G49" s="97">
        <v>0</v>
      </c>
      <c r="I49" s="61">
        <v>0</v>
      </c>
      <c r="J49" s="62">
        <v>0</v>
      </c>
      <c r="L49" s="178">
        <v>0</v>
      </c>
      <c r="M49" s="179">
        <v>0</v>
      </c>
    </row>
    <row r="50" spans="2:13" x14ac:dyDescent="0.25">
      <c r="B50" s="20" t="s">
        <v>63</v>
      </c>
      <c r="C50" s="9" t="s">
        <v>14</v>
      </c>
      <c r="D50" s="80" t="s">
        <v>95</v>
      </c>
      <c r="E50" s="121">
        <v>1051.2236074226246</v>
      </c>
      <c r="F50" s="96">
        <v>250</v>
      </c>
      <c r="G50" s="97">
        <v>250</v>
      </c>
      <c r="I50" s="61">
        <v>262805.90185565612</v>
      </c>
      <c r="J50" s="62">
        <v>262805.90185565612</v>
      </c>
      <c r="L50" s="178">
        <v>65701.47546391403</v>
      </c>
      <c r="M50" s="179">
        <v>65701.47546391403</v>
      </c>
    </row>
    <row r="51" spans="2:13" x14ac:dyDescent="0.25">
      <c r="B51" s="20" t="s">
        <v>64</v>
      </c>
      <c r="C51" s="9" t="s">
        <v>14</v>
      </c>
      <c r="D51" s="80" t="s">
        <v>95</v>
      </c>
      <c r="E51" s="121">
        <v>1401.2696718457494</v>
      </c>
      <c r="F51" s="96">
        <v>80</v>
      </c>
      <c r="G51" s="97">
        <v>80</v>
      </c>
      <c r="I51" s="61">
        <v>112101.57374765995</v>
      </c>
      <c r="J51" s="62">
        <v>112101.57374765995</v>
      </c>
      <c r="L51" s="178">
        <v>28025.393436914987</v>
      </c>
      <c r="M51" s="179">
        <v>28025.393436914987</v>
      </c>
    </row>
    <row r="52" spans="2:13" x14ac:dyDescent="0.25">
      <c r="B52" s="20" t="s">
        <v>65</v>
      </c>
      <c r="C52" s="9" t="s">
        <v>14</v>
      </c>
      <c r="D52" s="80" t="s">
        <v>95</v>
      </c>
      <c r="E52" s="121">
        <v>700.63483592287469</v>
      </c>
      <c r="F52" s="96">
        <v>250</v>
      </c>
      <c r="G52" s="97">
        <v>250</v>
      </c>
      <c r="I52" s="61">
        <v>175158.70898071869</v>
      </c>
      <c r="J52" s="62">
        <v>175158.70898071869</v>
      </c>
      <c r="L52" s="178">
        <v>43789.677245179671</v>
      </c>
      <c r="M52" s="179">
        <v>43789.677245179671</v>
      </c>
    </row>
    <row r="53" spans="2:13" x14ac:dyDescent="0.25">
      <c r="B53" s="20" t="s">
        <v>66</v>
      </c>
      <c r="C53" s="9" t="s">
        <v>14</v>
      </c>
      <c r="D53" s="80" t="s">
        <v>95</v>
      </c>
      <c r="E53" s="121">
        <v>527.02190099999984</v>
      </c>
      <c r="F53" s="96">
        <v>2000</v>
      </c>
      <c r="G53" s="97">
        <v>2000</v>
      </c>
      <c r="I53" s="61">
        <v>1054043.8019999997</v>
      </c>
      <c r="J53" s="62">
        <v>1054043.8019999997</v>
      </c>
      <c r="L53" s="178">
        <v>263510.95049999992</v>
      </c>
      <c r="M53" s="179">
        <v>263510.95049999992</v>
      </c>
    </row>
    <row r="54" spans="2:13" x14ac:dyDescent="0.25">
      <c r="B54" s="20" t="s">
        <v>67</v>
      </c>
      <c r="C54" s="9" t="s">
        <v>14</v>
      </c>
      <c r="D54" s="80" t="s">
        <v>95</v>
      </c>
      <c r="E54" s="121">
        <v>1356.7676915624995</v>
      </c>
      <c r="F54" s="96">
        <v>500</v>
      </c>
      <c r="G54" s="97">
        <v>500</v>
      </c>
      <c r="I54" s="67">
        <v>678383.84578124981</v>
      </c>
      <c r="J54" s="68">
        <v>678383.84578124981</v>
      </c>
      <c r="L54" s="178">
        <v>169595.96144531245</v>
      </c>
      <c r="M54" s="179">
        <v>169595.96144531245</v>
      </c>
    </row>
    <row r="55" spans="2:13" ht="15.75" x14ac:dyDescent="0.25">
      <c r="B55" s="31" t="s">
        <v>68</v>
      </c>
      <c r="C55" s="32"/>
      <c r="D55" s="87"/>
      <c r="E55" s="123"/>
      <c r="F55" s="108"/>
      <c r="G55" s="109"/>
      <c r="I55" s="71">
        <v>0</v>
      </c>
      <c r="J55" s="72">
        <v>3754556.1916181277</v>
      </c>
      <c r="L55" s="178"/>
      <c r="M55" s="179"/>
    </row>
    <row r="56" spans="2:13" x14ac:dyDescent="0.25">
      <c r="B56" s="112" t="s">
        <v>123</v>
      </c>
      <c r="C56" s="9" t="s">
        <v>14</v>
      </c>
      <c r="D56" s="80" t="s">
        <v>96</v>
      </c>
      <c r="E56" s="121">
        <v>193746.42635512492</v>
      </c>
      <c r="F56" s="96">
        <v>0</v>
      </c>
      <c r="G56" s="97">
        <v>1</v>
      </c>
      <c r="I56" s="61">
        <v>0</v>
      </c>
      <c r="J56" s="62">
        <v>193746.42635512492</v>
      </c>
      <c r="L56" s="178">
        <v>0</v>
      </c>
      <c r="M56" s="179">
        <v>48436.606588781229</v>
      </c>
    </row>
    <row r="57" spans="2:13" x14ac:dyDescent="0.25">
      <c r="B57" s="20" t="s">
        <v>116</v>
      </c>
      <c r="C57" s="9" t="s">
        <v>14</v>
      </c>
      <c r="D57" s="80" t="s">
        <v>95</v>
      </c>
      <c r="E57" s="121">
        <v>2170.8283064999991</v>
      </c>
      <c r="F57" s="96">
        <v>0</v>
      </c>
      <c r="G57" s="97">
        <v>0</v>
      </c>
      <c r="I57" s="61">
        <v>0</v>
      </c>
      <c r="J57" s="62">
        <v>0</v>
      </c>
      <c r="L57" s="178">
        <v>0</v>
      </c>
      <c r="M57" s="179">
        <v>0</v>
      </c>
    </row>
    <row r="58" spans="2:13" x14ac:dyDescent="0.25">
      <c r="B58" s="20" t="s">
        <v>60</v>
      </c>
      <c r="C58" s="9" t="s">
        <v>14</v>
      </c>
      <c r="D58" s="80" t="s">
        <v>95</v>
      </c>
      <c r="E58" s="121">
        <v>700.63483592287469</v>
      </c>
      <c r="F58" s="96">
        <v>0</v>
      </c>
      <c r="G58" s="97">
        <v>250</v>
      </c>
      <c r="I58" s="61">
        <v>0</v>
      </c>
      <c r="J58" s="62">
        <v>175158.70898071869</v>
      </c>
      <c r="L58" s="178">
        <v>0</v>
      </c>
      <c r="M58" s="179">
        <v>43789.677245179671</v>
      </c>
    </row>
    <row r="59" spans="2:13" x14ac:dyDescent="0.25">
      <c r="B59" s="20" t="s">
        <v>61</v>
      </c>
      <c r="C59" s="9" t="s">
        <v>14</v>
      </c>
      <c r="D59" s="80" t="s">
        <v>95</v>
      </c>
      <c r="E59" s="121">
        <v>1838.5953731949994</v>
      </c>
      <c r="F59" s="96">
        <v>0</v>
      </c>
      <c r="G59" s="97">
        <v>600</v>
      </c>
      <c r="I59" s="61">
        <v>0</v>
      </c>
      <c r="J59" s="62">
        <v>1103157.2239169995</v>
      </c>
      <c r="L59" s="178">
        <v>0</v>
      </c>
      <c r="M59" s="179">
        <v>275789.30597924988</v>
      </c>
    </row>
    <row r="60" spans="2:13" x14ac:dyDescent="0.25">
      <c r="B60" s="20" t="s">
        <v>62</v>
      </c>
      <c r="C60" s="9" t="s">
        <v>18</v>
      </c>
      <c r="D60" s="80" t="s">
        <v>96</v>
      </c>
      <c r="E60" s="121">
        <v>373031.25</v>
      </c>
      <c r="F60" s="96">
        <v>0</v>
      </c>
      <c r="G60" s="97">
        <v>0</v>
      </c>
      <c r="I60" s="61">
        <v>0</v>
      </c>
      <c r="J60" s="62">
        <v>0</v>
      </c>
      <c r="L60" s="178">
        <v>0</v>
      </c>
      <c r="M60" s="179">
        <v>0</v>
      </c>
    </row>
    <row r="61" spans="2:13" x14ac:dyDescent="0.25">
      <c r="B61" s="20" t="s">
        <v>63</v>
      </c>
      <c r="C61" s="9" t="s">
        <v>14</v>
      </c>
      <c r="D61" s="80" t="s">
        <v>95</v>
      </c>
      <c r="E61" s="121">
        <v>1051.2236074226246</v>
      </c>
      <c r="F61" s="96">
        <v>0</v>
      </c>
      <c r="G61" s="97">
        <v>250</v>
      </c>
      <c r="I61" s="61">
        <v>0</v>
      </c>
      <c r="J61" s="62">
        <v>262805.90185565612</v>
      </c>
      <c r="L61" s="178">
        <v>0</v>
      </c>
      <c r="M61" s="179">
        <v>65701.47546391403</v>
      </c>
    </row>
    <row r="62" spans="2:13" x14ac:dyDescent="0.25">
      <c r="B62" s="20" t="s">
        <v>64</v>
      </c>
      <c r="C62" s="9" t="s">
        <v>14</v>
      </c>
      <c r="D62" s="80" t="s">
        <v>95</v>
      </c>
      <c r="E62" s="121">
        <v>1401.2696718457494</v>
      </c>
      <c r="F62" s="96">
        <v>0</v>
      </c>
      <c r="G62" s="97">
        <v>80</v>
      </c>
      <c r="I62" s="61">
        <v>0</v>
      </c>
      <c r="J62" s="62">
        <v>112101.57374765995</v>
      </c>
      <c r="L62" s="178">
        <v>0</v>
      </c>
      <c r="M62" s="179">
        <v>28025.393436914987</v>
      </c>
    </row>
    <row r="63" spans="2:13" x14ac:dyDescent="0.25">
      <c r="B63" s="20" t="s">
        <v>65</v>
      </c>
      <c r="C63" s="9" t="s">
        <v>14</v>
      </c>
      <c r="D63" s="80" t="s">
        <v>95</v>
      </c>
      <c r="E63" s="121">
        <v>700.63483592287469</v>
      </c>
      <c r="F63" s="96">
        <v>0</v>
      </c>
      <c r="G63" s="97">
        <v>250</v>
      </c>
      <c r="I63" s="61">
        <v>0</v>
      </c>
      <c r="J63" s="62">
        <v>175158.70898071869</v>
      </c>
      <c r="L63" s="178">
        <v>0</v>
      </c>
      <c r="M63" s="179">
        <v>43789.677245179671</v>
      </c>
    </row>
    <row r="64" spans="2:13" x14ac:dyDescent="0.25">
      <c r="B64" s="20" t="s">
        <v>66</v>
      </c>
      <c r="C64" s="9" t="s">
        <v>14</v>
      </c>
      <c r="D64" s="80" t="s">
        <v>95</v>
      </c>
      <c r="E64" s="121">
        <v>527.02190099999984</v>
      </c>
      <c r="F64" s="96">
        <v>0</v>
      </c>
      <c r="G64" s="97">
        <v>2000</v>
      </c>
      <c r="I64" s="61">
        <v>0</v>
      </c>
      <c r="J64" s="62">
        <v>1054043.8019999997</v>
      </c>
      <c r="L64" s="178">
        <v>0</v>
      </c>
      <c r="M64" s="179">
        <v>263510.95049999992</v>
      </c>
    </row>
    <row r="65" spans="2:13" x14ac:dyDescent="0.25">
      <c r="B65" s="20" t="s">
        <v>67</v>
      </c>
      <c r="C65" s="9" t="s">
        <v>14</v>
      </c>
      <c r="D65" s="80" t="s">
        <v>95</v>
      </c>
      <c r="E65" s="121">
        <v>1356.7676915624995</v>
      </c>
      <c r="F65" s="96">
        <v>0</v>
      </c>
      <c r="G65" s="97">
        <v>500</v>
      </c>
      <c r="I65" s="67">
        <v>0</v>
      </c>
      <c r="J65" s="68">
        <v>678383.84578124981</v>
      </c>
      <c r="L65" s="178">
        <v>0</v>
      </c>
      <c r="M65" s="179">
        <v>169595.96144531245</v>
      </c>
    </row>
    <row r="66" spans="2:13" ht="15.75" x14ac:dyDescent="0.25">
      <c r="B66" s="31" t="s">
        <v>115</v>
      </c>
      <c r="C66" s="35"/>
      <c r="D66" s="88"/>
      <c r="E66" s="124"/>
      <c r="F66" s="108"/>
      <c r="G66" s="109"/>
      <c r="I66" s="71">
        <v>0</v>
      </c>
      <c r="J66" s="72">
        <v>551070.19267579098</v>
      </c>
      <c r="L66" s="178"/>
      <c r="M66" s="179"/>
    </row>
    <row r="67" spans="2:13" x14ac:dyDescent="0.25">
      <c r="B67" s="112" t="s">
        <v>123</v>
      </c>
      <c r="C67" s="34" t="s">
        <v>14</v>
      </c>
      <c r="D67" s="89" t="s">
        <v>96</v>
      </c>
      <c r="E67" s="125">
        <v>193746.42635512492</v>
      </c>
      <c r="F67" s="94">
        <v>0</v>
      </c>
      <c r="G67" s="95">
        <v>1</v>
      </c>
      <c r="I67" s="61">
        <v>0</v>
      </c>
      <c r="J67" s="62">
        <v>193746.42635512492</v>
      </c>
      <c r="L67" s="178">
        <v>0</v>
      </c>
      <c r="M67" s="179">
        <v>48436.606588781229</v>
      </c>
    </row>
    <row r="68" spans="2:13" x14ac:dyDescent="0.25">
      <c r="B68" s="33" t="s">
        <v>116</v>
      </c>
      <c r="C68" s="34" t="s">
        <v>14</v>
      </c>
      <c r="D68" s="89" t="s">
        <v>95</v>
      </c>
      <c r="E68" s="125">
        <v>2170.8283064999991</v>
      </c>
      <c r="F68" s="94">
        <v>0</v>
      </c>
      <c r="G68" s="95">
        <v>0</v>
      </c>
      <c r="I68" s="61">
        <v>0</v>
      </c>
      <c r="J68" s="62">
        <v>0</v>
      </c>
      <c r="L68" s="178">
        <v>0</v>
      </c>
      <c r="M68" s="179">
        <v>0</v>
      </c>
    </row>
    <row r="69" spans="2:13" x14ac:dyDescent="0.25">
      <c r="B69" s="33" t="s">
        <v>60</v>
      </c>
      <c r="C69" s="34" t="s">
        <v>14</v>
      </c>
      <c r="D69" s="89" t="s">
        <v>95</v>
      </c>
      <c r="E69" s="125">
        <v>700.63483592287469</v>
      </c>
      <c r="F69" s="94">
        <v>0</v>
      </c>
      <c r="G69" s="95">
        <v>0</v>
      </c>
      <c r="I69" s="61">
        <v>0</v>
      </c>
      <c r="J69" s="62">
        <v>0</v>
      </c>
      <c r="L69" s="178">
        <v>0</v>
      </c>
      <c r="M69" s="179">
        <v>0</v>
      </c>
    </row>
    <row r="70" spans="2:13" x14ac:dyDescent="0.25">
      <c r="B70" s="33" t="s">
        <v>61</v>
      </c>
      <c r="C70" s="34" t="s">
        <v>14</v>
      </c>
      <c r="D70" s="89" t="s">
        <v>95</v>
      </c>
      <c r="E70" s="125">
        <v>1838.5953731949994</v>
      </c>
      <c r="F70" s="94">
        <v>0</v>
      </c>
      <c r="G70" s="95">
        <v>0</v>
      </c>
      <c r="I70" s="61">
        <v>0</v>
      </c>
      <c r="J70" s="62">
        <v>0</v>
      </c>
      <c r="L70" s="178">
        <v>0</v>
      </c>
      <c r="M70" s="179">
        <v>0</v>
      </c>
    </row>
    <row r="71" spans="2:13" x14ac:dyDescent="0.25">
      <c r="B71" s="33" t="s">
        <v>62</v>
      </c>
      <c r="C71" s="34" t="s">
        <v>18</v>
      </c>
      <c r="D71" s="89" t="s">
        <v>96</v>
      </c>
      <c r="E71" s="125">
        <v>373031.25</v>
      </c>
      <c r="F71" s="94">
        <v>0</v>
      </c>
      <c r="G71" s="95">
        <v>0</v>
      </c>
      <c r="I71" s="61">
        <v>0</v>
      </c>
      <c r="J71" s="62">
        <v>0</v>
      </c>
      <c r="L71" s="178">
        <v>0</v>
      </c>
      <c r="M71" s="179">
        <v>0</v>
      </c>
    </row>
    <row r="72" spans="2:13" x14ac:dyDescent="0.25">
      <c r="B72" s="33" t="s">
        <v>63</v>
      </c>
      <c r="C72" s="34" t="s">
        <v>14</v>
      </c>
      <c r="D72" s="89" t="s">
        <v>95</v>
      </c>
      <c r="E72" s="125">
        <v>1051.2236074226246</v>
      </c>
      <c r="F72" s="94">
        <v>0</v>
      </c>
      <c r="G72" s="95">
        <v>0</v>
      </c>
      <c r="I72" s="61">
        <v>0</v>
      </c>
      <c r="J72" s="62">
        <v>0</v>
      </c>
      <c r="L72" s="178">
        <v>0</v>
      </c>
      <c r="M72" s="179">
        <v>0</v>
      </c>
    </row>
    <row r="73" spans="2:13" x14ac:dyDescent="0.25">
      <c r="B73" s="33" t="s">
        <v>64</v>
      </c>
      <c r="C73" s="34" t="s">
        <v>14</v>
      </c>
      <c r="D73" s="89" t="s">
        <v>95</v>
      </c>
      <c r="E73" s="125">
        <v>1401.2696718457494</v>
      </c>
      <c r="F73" s="94">
        <v>0</v>
      </c>
      <c r="G73" s="95">
        <v>80</v>
      </c>
      <c r="I73" s="61">
        <v>0</v>
      </c>
      <c r="J73" s="62">
        <v>112101.57374765995</v>
      </c>
      <c r="L73" s="178">
        <v>0</v>
      </c>
      <c r="M73" s="179">
        <v>28025.393436914987</v>
      </c>
    </row>
    <row r="74" spans="2:13" x14ac:dyDescent="0.25">
      <c r="B74" s="33" t="s">
        <v>65</v>
      </c>
      <c r="C74" s="34" t="s">
        <v>14</v>
      </c>
      <c r="D74" s="89" t="s">
        <v>95</v>
      </c>
      <c r="E74" s="125">
        <v>700.63483592287469</v>
      </c>
      <c r="F74" s="94">
        <v>0</v>
      </c>
      <c r="G74" s="95">
        <v>350</v>
      </c>
      <c r="I74" s="61">
        <v>0</v>
      </c>
      <c r="J74" s="62">
        <v>245222.19257300615</v>
      </c>
      <c r="L74" s="178">
        <v>0</v>
      </c>
      <c r="M74" s="179">
        <v>61305.548143251537</v>
      </c>
    </row>
    <row r="75" spans="2:13" x14ac:dyDescent="0.25">
      <c r="B75" s="33" t="s">
        <v>66</v>
      </c>
      <c r="C75" s="34" t="s">
        <v>14</v>
      </c>
      <c r="D75" s="89" t="s">
        <v>95</v>
      </c>
      <c r="E75" s="125">
        <v>527.02190099999984</v>
      </c>
      <c r="F75" s="94">
        <v>0</v>
      </c>
      <c r="G75" s="95">
        <v>0</v>
      </c>
      <c r="I75" s="61">
        <v>0</v>
      </c>
      <c r="J75" s="62">
        <v>0</v>
      </c>
      <c r="L75" s="178">
        <v>0</v>
      </c>
      <c r="M75" s="179">
        <v>0</v>
      </c>
    </row>
    <row r="76" spans="2:13" x14ac:dyDescent="0.25">
      <c r="B76" s="33" t="s">
        <v>67</v>
      </c>
      <c r="C76" s="34" t="s">
        <v>14</v>
      </c>
      <c r="D76" s="89" t="s">
        <v>95</v>
      </c>
      <c r="E76" s="125">
        <v>1356.7676915624995</v>
      </c>
      <c r="F76" s="94">
        <v>0</v>
      </c>
      <c r="G76" s="95">
        <v>0</v>
      </c>
      <c r="I76" s="67">
        <v>0</v>
      </c>
      <c r="J76" s="68">
        <v>0</v>
      </c>
      <c r="L76" s="178">
        <v>0</v>
      </c>
      <c r="M76" s="179">
        <v>0</v>
      </c>
    </row>
    <row r="77" spans="2:13" ht="15.75" x14ac:dyDescent="0.25">
      <c r="B77" s="31" t="s">
        <v>69</v>
      </c>
      <c r="C77" s="32"/>
      <c r="D77" s="87"/>
      <c r="E77" s="123"/>
      <c r="F77" s="108"/>
      <c r="G77" s="109"/>
      <c r="I77" s="71">
        <v>0</v>
      </c>
      <c r="J77" s="72">
        <v>5112952.0044105016</v>
      </c>
      <c r="L77" s="178"/>
      <c r="M77" s="179"/>
    </row>
    <row r="78" spans="2:13" x14ac:dyDescent="0.25">
      <c r="B78" s="33" t="s">
        <v>124</v>
      </c>
      <c r="C78" s="34" t="s">
        <v>14</v>
      </c>
      <c r="D78" s="89" t="s">
        <v>96</v>
      </c>
      <c r="E78" s="125">
        <v>193746.42635512492</v>
      </c>
      <c r="F78" s="94">
        <v>0</v>
      </c>
      <c r="G78" s="95">
        <v>0</v>
      </c>
      <c r="I78" s="61">
        <v>0</v>
      </c>
      <c r="J78" s="62">
        <v>0</v>
      </c>
      <c r="L78" s="178">
        <v>0</v>
      </c>
      <c r="M78" s="179">
        <v>0</v>
      </c>
    </row>
    <row r="79" spans="2:13" x14ac:dyDescent="0.25">
      <c r="B79" s="33" t="s">
        <v>125</v>
      </c>
      <c r="C79" s="34" t="s">
        <v>14</v>
      </c>
      <c r="D79" s="89" t="s">
        <v>95</v>
      </c>
      <c r="E79" s="125">
        <v>2170.8283064999991</v>
      </c>
      <c r="F79" s="94">
        <v>0</v>
      </c>
      <c r="G79" s="95">
        <v>715</v>
      </c>
      <c r="I79" s="61">
        <v>0</v>
      </c>
      <c r="J79" s="62">
        <v>1552142.2391474994</v>
      </c>
      <c r="L79" s="178">
        <v>0</v>
      </c>
      <c r="M79" s="179">
        <v>388035.55978687486</v>
      </c>
    </row>
    <row r="80" spans="2:13" x14ac:dyDescent="0.25">
      <c r="B80" s="33" t="s">
        <v>60</v>
      </c>
      <c r="C80" s="34" t="s">
        <v>14</v>
      </c>
      <c r="D80" s="89" t="s">
        <v>95</v>
      </c>
      <c r="E80" s="125">
        <v>700.63483592287469</v>
      </c>
      <c r="F80" s="94">
        <v>0</v>
      </c>
      <c r="G80" s="95">
        <v>250</v>
      </c>
      <c r="I80" s="61">
        <v>0</v>
      </c>
      <c r="J80" s="62">
        <v>175158.70898071869</v>
      </c>
      <c r="L80" s="178">
        <v>0</v>
      </c>
      <c r="M80" s="179">
        <v>43789.677245179671</v>
      </c>
    </row>
    <row r="81" spans="2:13" x14ac:dyDescent="0.25">
      <c r="B81" s="33" t="s">
        <v>61</v>
      </c>
      <c r="C81" s="34" t="s">
        <v>14</v>
      </c>
      <c r="D81" s="89" t="s">
        <v>95</v>
      </c>
      <c r="E81" s="125">
        <v>1838.5953731949994</v>
      </c>
      <c r="F81" s="94">
        <v>0</v>
      </c>
      <c r="G81" s="95">
        <v>600</v>
      </c>
      <c r="I81" s="61">
        <v>0</v>
      </c>
      <c r="J81" s="62">
        <v>1103157.2239169995</v>
      </c>
      <c r="L81" s="178">
        <v>0</v>
      </c>
      <c r="M81" s="179">
        <v>275789.30597924988</v>
      </c>
    </row>
    <row r="82" spans="2:13" x14ac:dyDescent="0.25">
      <c r="B82" s="33" t="s">
        <v>62</v>
      </c>
      <c r="C82" s="34" t="s">
        <v>18</v>
      </c>
      <c r="D82" s="89" t="s">
        <v>96</v>
      </c>
      <c r="E82" s="125">
        <v>373031.25</v>
      </c>
      <c r="F82" s="94">
        <v>0</v>
      </c>
      <c r="G82" s="95">
        <v>0</v>
      </c>
      <c r="I82" s="61">
        <v>0</v>
      </c>
      <c r="J82" s="62">
        <v>0</v>
      </c>
      <c r="L82" s="178">
        <v>0</v>
      </c>
      <c r="M82" s="179">
        <v>0</v>
      </c>
    </row>
    <row r="83" spans="2:13" x14ac:dyDescent="0.25">
      <c r="B83" s="33" t="s">
        <v>63</v>
      </c>
      <c r="C83" s="34" t="s">
        <v>14</v>
      </c>
      <c r="D83" s="89" t="s">
        <v>95</v>
      </c>
      <c r="E83" s="125">
        <v>1051.2236074226246</v>
      </c>
      <c r="F83" s="94">
        <v>0</v>
      </c>
      <c r="G83" s="95">
        <v>250</v>
      </c>
      <c r="I83" s="61">
        <v>0</v>
      </c>
      <c r="J83" s="62">
        <v>262805.90185565612</v>
      </c>
      <c r="L83" s="178">
        <v>0</v>
      </c>
      <c r="M83" s="179">
        <v>65701.47546391403</v>
      </c>
    </row>
    <row r="84" spans="2:13" x14ac:dyDescent="0.25">
      <c r="B84" s="33" t="s">
        <v>64</v>
      </c>
      <c r="C84" s="34" t="s">
        <v>14</v>
      </c>
      <c r="D84" s="89" t="s">
        <v>95</v>
      </c>
      <c r="E84" s="125">
        <v>1401.2696718457494</v>
      </c>
      <c r="F84" s="94">
        <v>0</v>
      </c>
      <c r="G84" s="95">
        <v>80</v>
      </c>
      <c r="I84" s="61">
        <v>0</v>
      </c>
      <c r="J84" s="62">
        <v>112101.57374765995</v>
      </c>
      <c r="L84" s="178">
        <v>0</v>
      </c>
      <c r="M84" s="179">
        <v>28025.393436914987</v>
      </c>
    </row>
    <row r="85" spans="2:13" x14ac:dyDescent="0.25">
      <c r="B85" s="33" t="s">
        <v>65</v>
      </c>
      <c r="C85" s="34" t="s">
        <v>14</v>
      </c>
      <c r="D85" s="89" t="s">
        <v>95</v>
      </c>
      <c r="E85" s="125">
        <v>700.63483592287469</v>
      </c>
      <c r="F85" s="94">
        <v>0</v>
      </c>
      <c r="G85" s="95">
        <v>250</v>
      </c>
      <c r="I85" s="61">
        <v>0</v>
      </c>
      <c r="J85" s="62">
        <v>175158.70898071869</v>
      </c>
      <c r="L85" s="178">
        <v>0</v>
      </c>
      <c r="M85" s="179">
        <v>43789.677245179671</v>
      </c>
    </row>
    <row r="86" spans="2:13" x14ac:dyDescent="0.25">
      <c r="B86" s="33" t="s">
        <v>66</v>
      </c>
      <c r="C86" s="34" t="s">
        <v>14</v>
      </c>
      <c r="D86" s="89" t="s">
        <v>95</v>
      </c>
      <c r="E86" s="125">
        <v>527.02190099999984</v>
      </c>
      <c r="F86" s="94">
        <v>0</v>
      </c>
      <c r="G86" s="95">
        <v>2000</v>
      </c>
      <c r="I86" s="61">
        <v>0</v>
      </c>
      <c r="J86" s="62">
        <v>1054043.8019999997</v>
      </c>
      <c r="L86" s="178">
        <v>0</v>
      </c>
      <c r="M86" s="179">
        <v>263510.95049999992</v>
      </c>
    </row>
    <row r="87" spans="2:13" x14ac:dyDescent="0.25">
      <c r="B87" s="33" t="s">
        <v>67</v>
      </c>
      <c r="C87" s="34" t="s">
        <v>14</v>
      </c>
      <c r="D87" s="89" t="s">
        <v>95</v>
      </c>
      <c r="E87" s="125">
        <v>1356.7676915624995</v>
      </c>
      <c r="F87" s="94">
        <v>0</v>
      </c>
      <c r="G87" s="95">
        <v>500</v>
      </c>
      <c r="I87" s="67">
        <v>0</v>
      </c>
      <c r="J87" s="68">
        <v>678383.84578124981</v>
      </c>
      <c r="L87" s="178">
        <v>0</v>
      </c>
      <c r="M87" s="179">
        <v>169595.96144531245</v>
      </c>
    </row>
    <row r="88" spans="2:13" ht="15.75" x14ac:dyDescent="0.25">
      <c r="B88" s="31" t="s">
        <v>70</v>
      </c>
      <c r="C88" s="35"/>
      <c r="D88" s="88"/>
      <c r="E88" s="124"/>
      <c r="F88" s="108"/>
      <c r="G88" s="109"/>
      <c r="I88" s="71">
        <v>7508471.5220651636</v>
      </c>
      <c r="J88" s="72">
        <v>7508471.5220651636</v>
      </c>
      <c r="L88" s="178"/>
      <c r="M88" s="179"/>
    </row>
    <row r="89" spans="2:13" x14ac:dyDescent="0.25">
      <c r="B89" s="33" t="s">
        <v>124</v>
      </c>
      <c r="C89" s="34" t="s">
        <v>14</v>
      </c>
      <c r="D89" s="89" t="s">
        <v>96</v>
      </c>
      <c r="E89" s="125">
        <v>193746.42635512492</v>
      </c>
      <c r="F89" s="94">
        <v>0</v>
      </c>
      <c r="G89" s="95">
        <v>0</v>
      </c>
      <c r="I89" s="61">
        <v>0</v>
      </c>
      <c r="J89" s="62">
        <v>0</v>
      </c>
      <c r="L89" s="178">
        <v>0</v>
      </c>
      <c r="M89" s="179">
        <v>0</v>
      </c>
    </row>
    <row r="90" spans="2:13" x14ac:dyDescent="0.25">
      <c r="B90" s="33" t="s">
        <v>125</v>
      </c>
      <c r="C90" s="34" t="s">
        <v>14</v>
      </c>
      <c r="D90" s="89" t="s">
        <v>95</v>
      </c>
      <c r="E90" s="125">
        <v>2170.8283064999991</v>
      </c>
      <c r="F90" s="94">
        <v>1200</v>
      </c>
      <c r="G90" s="95">
        <v>1200</v>
      </c>
      <c r="I90" s="61">
        <v>2604993.9677999988</v>
      </c>
      <c r="J90" s="62">
        <v>2604993.9677999988</v>
      </c>
      <c r="L90" s="178">
        <v>651248.4919499997</v>
      </c>
      <c r="M90" s="179">
        <v>651248.4919499997</v>
      </c>
    </row>
    <row r="91" spans="2:13" x14ac:dyDescent="0.25">
      <c r="B91" s="33" t="s">
        <v>60</v>
      </c>
      <c r="C91" s="34" t="s">
        <v>14</v>
      </c>
      <c r="D91" s="89" t="s">
        <v>95</v>
      </c>
      <c r="E91" s="125">
        <v>700.63483592287469</v>
      </c>
      <c r="F91" s="94">
        <v>500</v>
      </c>
      <c r="G91" s="95">
        <v>500</v>
      </c>
      <c r="I91" s="61">
        <v>350317.41796143737</v>
      </c>
      <c r="J91" s="62">
        <v>350317.41796143737</v>
      </c>
      <c r="L91" s="178">
        <v>87579.354490359343</v>
      </c>
      <c r="M91" s="179">
        <v>87579.354490359343</v>
      </c>
    </row>
    <row r="92" spans="2:13" x14ac:dyDescent="0.25">
      <c r="B92" s="33" t="s">
        <v>61</v>
      </c>
      <c r="C92" s="34" t="s">
        <v>14</v>
      </c>
      <c r="D92" s="89" t="s">
        <v>95</v>
      </c>
      <c r="E92" s="125">
        <v>1838.5953731949994</v>
      </c>
      <c r="F92" s="94">
        <v>1650</v>
      </c>
      <c r="G92" s="95">
        <v>1650</v>
      </c>
      <c r="I92" s="61">
        <v>3033682.3657717491</v>
      </c>
      <c r="J92" s="62">
        <v>3033682.3657717491</v>
      </c>
      <c r="L92" s="178">
        <v>758420.59144293726</v>
      </c>
      <c r="M92" s="179">
        <v>758420.59144293726</v>
      </c>
    </row>
    <row r="93" spans="2:13" x14ac:dyDescent="0.25">
      <c r="B93" s="33" t="s">
        <v>62</v>
      </c>
      <c r="C93" s="34" t="s">
        <v>18</v>
      </c>
      <c r="D93" s="89" t="s">
        <v>96</v>
      </c>
      <c r="E93" s="125">
        <v>373031.25</v>
      </c>
      <c r="F93" s="94">
        <v>1</v>
      </c>
      <c r="G93" s="95">
        <v>1</v>
      </c>
      <c r="I93" s="61">
        <v>373031.25</v>
      </c>
      <c r="J93" s="62">
        <v>373031.25</v>
      </c>
      <c r="L93" s="178">
        <v>93257.8125</v>
      </c>
      <c r="M93" s="179">
        <v>93257.8125</v>
      </c>
    </row>
    <row r="94" spans="2:13" x14ac:dyDescent="0.25">
      <c r="B94" s="33" t="s">
        <v>63</v>
      </c>
      <c r="C94" s="34" t="s">
        <v>14</v>
      </c>
      <c r="D94" s="89" t="s">
        <v>95</v>
      </c>
      <c r="E94" s="125">
        <v>1051.2236074226246</v>
      </c>
      <c r="F94" s="94">
        <v>500</v>
      </c>
      <c r="G94" s="95">
        <v>500</v>
      </c>
      <c r="I94" s="61">
        <v>525611.80371131224</v>
      </c>
      <c r="J94" s="62">
        <v>525611.80371131224</v>
      </c>
      <c r="L94" s="178">
        <v>131402.95092782806</v>
      </c>
      <c r="M94" s="179">
        <v>131402.95092782806</v>
      </c>
    </row>
    <row r="95" spans="2:13" x14ac:dyDescent="0.25">
      <c r="B95" s="33" t="s">
        <v>64</v>
      </c>
      <c r="C95" s="34" t="s">
        <v>14</v>
      </c>
      <c r="D95" s="89" t="s">
        <v>95</v>
      </c>
      <c r="E95" s="125">
        <v>1401.2696718457494</v>
      </c>
      <c r="F95" s="94">
        <v>80</v>
      </c>
      <c r="G95" s="95">
        <v>80</v>
      </c>
      <c r="I95" s="61">
        <v>112101.57374765995</v>
      </c>
      <c r="J95" s="62">
        <v>112101.57374765995</v>
      </c>
      <c r="L95" s="178">
        <v>28025.393436914987</v>
      </c>
      <c r="M95" s="179">
        <v>28025.393436914987</v>
      </c>
    </row>
    <row r="96" spans="2:13" x14ac:dyDescent="0.25">
      <c r="B96" s="33" t="s">
        <v>65</v>
      </c>
      <c r="C96" s="34" t="s">
        <v>14</v>
      </c>
      <c r="D96" s="89" t="s">
        <v>95</v>
      </c>
      <c r="E96" s="125">
        <v>700.63483592287469</v>
      </c>
      <c r="F96" s="94">
        <v>350</v>
      </c>
      <c r="G96" s="95">
        <v>350</v>
      </c>
      <c r="I96" s="61">
        <v>245222.19257300615</v>
      </c>
      <c r="J96" s="62">
        <v>245222.19257300615</v>
      </c>
      <c r="L96" s="178">
        <v>61305.548143251537</v>
      </c>
      <c r="M96" s="179">
        <v>61305.548143251537</v>
      </c>
    </row>
    <row r="97" spans="2:13" x14ac:dyDescent="0.25">
      <c r="B97" s="33" t="s">
        <v>66</v>
      </c>
      <c r="C97" s="34" t="s">
        <v>14</v>
      </c>
      <c r="D97" s="89" t="s">
        <v>95</v>
      </c>
      <c r="E97" s="125">
        <v>527.02190099999984</v>
      </c>
      <c r="F97" s="94">
        <v>500</v>
      </c>
      <c r="G97" s="95">
        <v>500</v>
      </c>
      <c r="I97" s="61">
        <v>263510.95049999992</v>
      </c>
      <c r="J97" s="62">
        <v>263510.95049999992</v>
      </c>
      <c r="L97" s="178">
        <v>65877.73762499998</v>
      </c>
      <c r="M97" s="179">
        <v>65877.73762499998</v>
      </c>
    </row>
    <row r="98" spans="2:13" x14ac:dyDescent="0.25">
      <c r="B98" s="33" t="s">
        <v>67</v>
      </c>
      <c r="C98" s="34" t="s">
        <v>14</v>
      </c>
      <c r="D98" s="89" t="s">
        <v>95</v>
      </c>
      <c r="E98" s="125">
        <v>1356.7676915624995</v>
      </c>
      <c r="F98" s="94">
        <v>0</v>
      </c>
      <c r="G98" s="95">
        <v>0</v>
      </c>
      <c r="I98" s="67">
        <v>0</v>
      </c>
      <c r="J98" s="68">
        <v>0</v>
      </c>
      <c r="L98" s="178">
        <v>0</v>
      </c>
      <c r="M98" s="179">
        <v>0</v>
      </c>
    </row>
    <row r="99" spans="2:13" ht="15.75" x14ac:dyDescent="0.25">
      <c r="B99" s="31" t="s">
        <v>71</v>
      </c>
      <c r="C99" s="35"/>
      <c r="D99" s="88"/>
      <c r="E99" s="124"/>
      <c r="F99" s="108"/>
      <c r="G99" s="109"/>
      <c r="I99" s="71">
        <v>551070.19267579098</v>
      </c>
      <c r="J99" s="72">
        <v>551070.19267579098</v>
      </c>
      <c r="L99" s="178"/>
      <c r="M99" s="179"/>
    </row>
    <row r="100" spans="2:13" x14ac:dyDescent="0.25">
      <c r="B100" s="33" t="s">
        <v>124</v>
      </c>
      <c r="C100" s="34" t="s">
        <v>14</v>
      </c>
      <c r="D100" s="89" t="s">
        <v>96</v>
      </c>
      <c r="E100" s="125">
        <v>193746.42635512492</v>
      </c>
      <c r="F100" s="94">
        <v>1</v>
      </c>
      <c r="G100" s="95">
        <v>1</v>
      </c>
      <c r="I100" s="61">
        <v>193746.42635512492</v>
      </c>
      <c r="J100" s="62">
        <v>193746.42635512492</v>
      </c>
      <c r="L100" s="178">
        <v>48436.606588781229</v>
      </c>
      <c r="M100" s="179">
        <v>48436.606588781229</v>
      </c>
    </row>
    <row r="101" spans="2:13" x14ac:dyDescent="0.25">
      <c r="B101" s="33" t="s">
        <v>125</v>
      </c>
      <c r="C101" s="34" t="s">
        <v>14</v>
      </c>
      <c r="D101" s="89" t="s">
        <v>95</v>
      </c>
      <c r="E101" s="125">
        <v>2170.8283064999991</v>
      </c>
      <c r="F101" s="94">
        <v>0</v>
      </c>
      <c r="G101" s="95">
        <v>0</v>
      </c>
      <c r="I101" s="61">
        <v>0</v>
      </c>
      <c r="J101" s="62">
        <v>0</v>
      </c>
      <c r="L101" s="178">
        <v>0</v>
      </c>
      <c r="M101" s="179">
        <v>0</v>
      </c>
    </row>
    <row r="102" spans="2:13" x14ac:dyDescent="0.25">
      <c r="B102" s="33" t="s">
        <v>60</v>
      </c>
      <c r="C102" s="34" t="s">
        <v>14</v>
      </c>
      <c r="D102" s="89" t="s">
        <v>95</v>
      </c>
      <c r="E102" s="125">
        <v>700.63483592287469</v>
      </c>
      <c r="F102" s="94">
        <v>0</v>
      </c>
      <c r="G102" s="95">
        <v>0</v>
      </c>
      <c r="I102" s="61">
        <v>0</v>
      </c>
      <c r="J102" s="62">
        <v>0</v>
      </c>
      <c r="L102" s="178">
        <v>0</v>
      </c>
      <c r="M102" s="179">
        <v>0</v>
      </c>
    </row>
    <row r="103" spans="2:13" x14ac:dyDescent="0.25">
      <c r="B103" s="33" t="s">
        <v>61</v>
      </c>
      <c r="C103" s="34" t="s">
        <v>14</v>
      </c>
      <c r="D103" s="89" t="s">
        <v>95</v>
      </c>
      <c r="E103" s="125">
        <v>1838.5953731949994</v>
      </c>
      <c r="F103" s="94">
        <v>0</v>
      </c>
      <c r="G103" s="95">
        <v>0</v>
      </c>
      <c r="I103" s="61">
        <v>0</v>
      </c>
      <c r="J103" s="62">
        <v>0</v>
      </c>
      <c r="L103" s="178">
        <v>0</v>
      </c>
      <c r="M103" s="179">
        <v>0</v>
      </c>
    </row>
    <row r="104" spans="2:13" x14ac:dyDescent="0.25">
      <c r="B104" s="33" t="s">
        <v>62</v>
      </c>
      <c r="C104" s="34" t="s">
        <v>18</v>
      </c>
      <c r="D104" s="89" t="s">
        <v>96</v>
      </c>
      <c r="E104" s="125">
        <v>373031.25</v>
      </c>
      <c r="F104" s="94">
        <v>0</v>
      </c>
      <c r="G104" s="95">
        <v>0</v>
      </c>
      <c r="I104" s="61">
        <v>0</v>
      </c>
      <c r="J104" s="62">
        <v>0</v>
      </c>
      <c r="L104" s="178">
        <v>0</v>
      </c>
      <c r="M104" s="179">
        <v>0</v>
      </c>
    </row>
    <row r="105" spans="2:13" x14ac:dyDescent="0.25">
      <c r="B105" s="33" t="s">
        <v>63</v>
      </c>
      <c r="C105" s="34" t="s">
        <v>14</v>
      </c>
      <c r="D105" s="89" t="s">
        <v>95</v>
      </c>
      <c r="E105" s="125">
        <v>1051.2236074226246</v>
      </c>
      <c r="F105" s="94">
        <v>0</v>
      </c>
      <c r="G105" s="95">
        <v>0</v>
      </c>
      <c r="I105" s="61">
        <v>0</v>
      </c>
      <c r="J105" s="62">
        <v>0</v>
      </c>
      <c r="L105" s="178">
        <v>0</v>
      </c>
      <c r="M105" s="179">
        <v>0</v>
      </c>
    </row>
    <row r="106" spans="2:13" x14ac:dyDescent="0.25">
      <c r="B106" s="33" t="s">
        <v>64</v>
      </c>
      <c r="C106" s="34" t="s">
        <v>14</v>
      </c>
      <c r="D106" s="89" t="s">
        <v>95</v>
      </c>
      <c r="E106" s="125">
        <v>1401.2696718457494</v>
      </c>
      <c r="F106" s="94">
        <v>80</v>
      </c>
      <c r="G106" s="95">
        <v>80</v>
      </c>
      <c r="I106" s="61">
        <v>112101.57374765995</v>
      </c>
      <c r="J106" s="62">
        <v>112101.57374765995</v>
      </c>
      <c r="L106" s="178">
        <v>28025.393436914987</v>
      </c>
      <c r="M106" s="179">
        <v>28025.393436914987</v>
      </c>
    </row>
    <row r="107" spans="2:13" x14ac:dyDescent="0.25">
      <c r="B107" s="33" t="s">
        <v>65</v>
      </c>
      <c r="C107" s="34" t="s">
        <v>14</v>
      </c>
      <c r="D107" s="89" t="s">
        <v>95</v>
      </c>
      <c r="E107" s="125">
        <v>700.63483592287469</v>
      </c>
      <c r="F107" s="94">
        <v>350</v>
      </c>
      <c r="G107" s="95">
        <v>350</v>
      </c>
      <c r="I107" s="61">
        <v>245222.19257300615</v>
      </c>
      <c r="J107" s="62">
        <v>245222.19257300615</v>
      </c>
      <c r="L107" s="178">
        <v>61305.548143251537</v>
      </c>
      <c r="M107" s="179">
        <v>61305.548143251537</v>
      </c>
    </row>
    <row r="108" spans="2:13" x14ac:dyDescent="0.25">
      <c r="B108" s="33" t="s">
        <v>66</v>
      </c>
      <c r="C108" s="34" t="s">
        <v>14</v>
      </c>
      <c r="D108" s="89" t="s">
        <v>95</v>
      </c>
      <c r="E108" s="125">
        <v>527.02190099999984</v>
      </c>
      <c r="F108" s="94">
        <v>0</v>
      </c>
      <c r="G108" s="95">
        <v>0</v>
      </c>
      <c r="I108" s="61">
        <v>0</v>
      </c>
      <c r="J108" s="62">
        <v>0</v>
      </c>
      <c r="L108" s="178">
        <v>0</v>
      </c>
      <c r="M108" s="179">
        <v>0</v>
      </c>
    </row>
    <row r="109" spans="2:13" x14ac:dyDescent="0.25">
      <c r="B109" s="33" t="s">
        <v>67</v>
      </c>
      <c r="C109" s="34" t="s">
        <v>14</v>
      </c>
      <c r="D109" s="89" t="s">
        <v>95</v>
      </c>
      <c r="E109" s="125">
        <v>1356.7676915624995</v>
      </c>
      <c r="F109" s="94">
        <v>0</v>
      </c>
      <c r="G109" s="95">
        <v>0</v>
      </c>
      <c r="I109" s="67">
        <v>0</v>
      </c>
      <c r="J109" s="68">
        <v>0</v>
      </c>
      <c r="L109" s="178">
        <v>0</v>
      </c>
      <c r="M109" s="179">
        <v>0</v>
      </c>
    </row>
    <row r="110" spans="2:13" ht="15.75" x14ac:dyDescent="0.25">
      <c r="B110" s="31" t="s">
        <v>114</v>
      </c>
      <c r="C110" s="35"/>
      <c r="D110" s="88"/>
      <c r="E110" s="124"/>
      <c r="F110" s="108"/>
      <c r="G110" s="109"/>
      <c r="I110" s="71">
        <v>7284142.1402764134</v>
      </c>
      <c r="J110" s="72">
        <v>7284142.1402764134</v>
      </c>
      <c r="L110" s="178"/>
      <c r="M110" s="179"/>
    </row>
    <row r="111" spans="2:13" x14ac:dyDescent="0.25">
      <c r="B111" s="33" t="s">
        <v>124</v>
      </c>
      <c r="C111" s="34" t="s">
        <v>14</v>
      </c>
      <c r="D111" s="89" t="s">
        <v>96</v>
      </c>
      <c r="E111" s="125">
        <v>193746.42635512492</v>
      </c>
      <c r="F111" s="94">
        <v>0</v>
      </c>
      <c r="G111" s="95">
        <v>0</v>
      </c>
      <c r="I111" s="61">
        <v>0</v>
      </c>
      <c r="J111" s="62">
        <v>0</v>
      </c>
      <c r="L111" s="178">
        <v>0</v>
      </c>
      <c r="M111" s="179">
        <v>0</v>
      </c>
    </row>
    <row r="112" spans="2:13" x14ac:dyDescent="0.25">
      <c r="B112" s="33" t="s">
        <v>125</v>
      </c>
      <c r="C112" s="34" t="s">
        <v>14</v>
      </c>
      <c r="D112" s="89" t="s">
        <v>95</v>
      </c>
      <c r="E112" s="125">
        <v>2170.8283064999991</v>
      </c>
      <c r="F112" s="94">
        <v>1165</v>
      </c>
      <c r="G112" s="95">
        <v>1165</v>
      </c>
      <c r="I112" s="61">
        <v>2529014.9770724992</v>
      </c>
      <c r="J112" s="62">
        <v>2529014.9770724992</v>
      </c>
      <c r="L112" s="178">
        <v>632253.74426812481</v>
      </c>
      <c r="M112" s="179">
        <v>632253.74426812481</v>
      </c>
    </row>
    <row r="113" spans="2:13" x14ac:dyDescent="0.25">
      <c r="B113" s="33" t="s">
        <v>60</v>
      </c>
      <c r="C113" s="34" t="s">
        <v>14</v>
      </c>
      <c r="D113" s="89" t="s">
        <v>95</v>
      </c>
      <c r="E113" s="125">
        <v>700.63483592287469</v>
      </c>
      <c r="F113" s="94">
        <v>500</v>
      </c>
      <c r="G113" s="95">
        <v>500</v>
      </c>
      <c r="I113" s="61">
        <v>350317.41796143737</v>
      </c>
      <c r="J113" s="62">
        <v>350317.41796143737</v>
      </c>
      <c r="L113" s="178">
        <v>87579.354490359343</v>
      </c>
      <c r="M113" s="179">
        <v>87579.354490359343</v>
      </c>
    </row>
    <row r="114" spans="2:13" x14ac:dyDescent="0.25">
      <c r="B114" s="33" t="s">
        <v>61</v>
      </c>
      <c r="C114" s="34" t="s">
        <v>14</v>
      </c>
      <c r="D114" s="89" t="s">
        <v>95</v>
      </c>
      <c r="E114" s="125">
        <v>1838.5953731949994</v>
      </c>
      <c r="F114" s="94">
        <v>900</v>
      </c>
      <c r="G114" s="95">
        <v>900</v>
      </c>
      <c r="I114" s="61">
        <v>1654735.8358754995</v>
      </c>
      <c r="J114" s="62">
        <v>1654735.8358754995</v>
      </c>
      <c r="L114" s="178">
        <v>413683.95896887488</v>
      </c>
      <c r="M114" s="179">
        <v>413683.95896887488</v>
      </c>
    </row>
    <row r="115" spans="2:13" x14ac:dyDescent="0.25">
      <c r="B115" s="33" t="s">
        <v>62</v>
      </c>
      <c r="C115" s="34" t="s">
        <v>18</v>
      </c>
      <c r="D115" s="89" t="s">
        <v>96</v>
      </c>
      <c r="E115" s="125">
        <v>373031.25</v>
      </c>
      <c r="F115" s="94">
        <v>1</v>
      </c>
      <c r="G115" s="95">
        <v>1</v>
      </c>
      <c r="I115" s="61">
        <v>373031.25</v>
      </c>
      <c r="J115" s="62">
        <v>373031.25</v>
      </c>
      <c r="L115" s="178">
        <v>93257.8125</v>
      </c>
      <c r="M115" s="179">
        <v>93257.8125</v>
      </c>
    </row>
    <row r="116" spans="2:13" x14ac:dyDescent="0.25">
      <c r="B116" s="33" t="s">
        <v>63</v>
      </c>
      <c r="C116" s="34" t="s">
        <v>14</v>
      </c>
      <c r="D116" s="89" t="s">
        <v>95</v>
      </c>
      <c r="E116" s="125">
        <v>1051.2236074226246</v>
      </c>
      <c r="F116" s="94">
        <v>500</v>
      </c>
      <c r="G116" s="95">
        <v>500</v>
      </c>
      <c r="I116" s="61">
        <v>525611.80371131224</v>
      </c>
      <c r="J116" s="62">
        <v>525611.80371131224</v>
      </c>
      <c r="L116" s="178">
        <v>131402.95092782806</v>
      </c>
      <c r="M116" s="179">
        <v>131402.95092782806</v>
      </c>
    </row>
    <row r="117" spans="2:13" x14ac:dyDescent="0.25">
      <c r="B117" s="33" t="s">
        <v>64</v>
      </c>
      <c r="C117" s="34" t="s">
        <v>14</v>
      </c>
      <c r="D117" s="89" t="s">
        <v>95</v>
      </c>
      <c r="E117" s="125">
        <v>1401.2696718457494</v>
      </c>
      <c r="F117" s="94">
        <v>80</v>
      </c>
      <c r="G117" s="95">
        <v>80</v>
      </c>
      <c r="I117" s="61">
        <v>112101.57374765995</v>
      </c>
      <c r="J117" s="62">
        <v>112101.57374765995</v>
      </c>
      <c r="L117" s="178">
        <v>28025.393436914987</v>
      </c>
      <c r="M117" s="179">
        <v>28025.393436914987</v>
      </c>
    </row>
    <row r="118" spans="2:13" x14ac:dyDescent="0.25">
      <c r="B118" s="33" t="s">
        <v>65</v>
      </c>
      <c r="C118" s="34" t="s">
        <v>14</v>
      </c>
      <c r="D118" s="89" t="s">
        <v>95</v>
      </c>
      <c r="E118" s="125">
        <v>700.63483592287469</v>
      </c>
      <c r="F118" s="94">
        <v>350</v>
      </c>
      <c r="G118" s="95">
        <v>350</v>
      </c>
      <c r="I118" s="61">
        <v>245222.19257300615</v>
      </c>
      <c r="J118" s="62">
        <v>245222.19257300615</v>
      </c>
      <c r="L118" s="178">
        <v>61305.548143251537</v>
      </c>
      <c r="M118" s="179">
        <v>61305.548143251537</v>
      </c>
    </row>
    <row r="119" spans="2:13" x14ac:dyDescent="0.25">
      <c r="B119" s="33" t="s">
        <v>66</v>
      </c>
      <c r="C119" s="34" t="s">
        <v>14</v>
      </c>
      <c r="D119" s="89" t="s">
        <v>95</v>
      </c>
      <c r="E119" s="125">
        <v>527.02190099999984</v>
      </c>
      <c r="F119" s="94">
        <v>2835</v>
      </c>
      <c r="G119" s="95">
        <v>2835</v>
      </c>
      <c r="I119" s="61">
        <v>1494107.0893349994</v>
      </c>
      <c r="J119" s="62">
        <v>1494107.0893349994</v>
      </c>
      <c r="L119" s="178">
        <v>373526.77233374986</v>
      </c>
      <c r="M119" s="179">
        <v>373526.77233374986</v>
      </c>
    </row>
    <row r="120" spans="2:13" x14ac:dyDescent="0.25">
      <c r="B120" s="33" t="s">
        <v>67</v>
      </c>
      <c r="C120" s="34" t="s">
        <v>14</v>
      </c>
      <c r="D120" s="89" t="s">
        <v>95</v>
      </c>
      <c r="E120" s="125">
        <v>1356.7676915624995</v>
      </c>
      <c r="F120" s="94">
        <v>0</v>
      </c>
      <c r="G120" s="95">
        <v>0</v>
      </c>
      <c r="I120" s="67">
        <v>0</v>
      </c>
      <c r="J120" s="68">
        <v>0</v>
      </c>
      <c r="L120" s="178">
        <v>0</v>
      </c>
      <c r="M120" s="179">
        <v>0</v>
      </c>
    </row>
    <row r="121" spans="2:13" ht="15.75" x14ac:dyDescent="0.25">
      <c r="B121" s="31" t="s">
        <v>72</v>
      </c>
      <c r="C121" s="35"/>
      <c r="D121" s="88"/>
      <c r="E121" s="124"/>
      <c r="F121" s="108"/>
      <c r="G121" s="109"/>
      <c r="I121" s="71">
        <v>2252388.4173319545</v>
      </c>
      <c r="J121" s="72">
        <v>2252388.4173319545</v>
      </c>
      <c r="L121" s="178"/>
      <c r="M121" s="179"/>
    </row>
    <row r="122" spans="2:13" x14ac:dyDescent="0.25">
      <c r="B122" s="33" t="s">
        <v>124</v>
      </c>
      <c r="C122" s="34" t="s">
        <v>14</v>
      </c>
      <c r="D122" s="89" t="s">
        <v>96</v>
      </c>
      <c r="E122" s="125">
        <v>161184.00175762497</v>
      </c>
      <c r="F122" s="94">
        <v>0</v>
      </c>
      <c r="G122" s="95">
        <v>0</v>
      </c>
      <c r="I122" s="61">
        <v>0</v>
      </c>
      <c r="J122" s="62">
        <v>0</v>
      </c>
      <c r="L122" s="178">
        <v>0</v>
      </c>
      <c r="M122" s="179">
        <v>0</v>
      </c>
    </row>
    <row r="123" spans="2:13" x14ac:dyDescent="0.25">
      <c r="B123" s="33" t="s">
        <v>125</v>
      </c>
      <c r="C123" s="34" t="s">
        <v>14</v>
      </c>
      <c r="D123" s="89" t="s">
        <v>95</v>
      </c>
      <c r="E123" s="125">
        <v>2170.8283064999991</v>
      </c>
      <c r="F123" s="94">
        <v>600</v>
      </c>
      <c r="G123" s="95">
        <v>600</v>
      </c>
      <c r="I123" s="61">
        <v>1302496.9838999994</v>
      </c>
      <c r="J123" s="62">
        <v>1302496.9838999994</v>
      </c>
      <c r="L123" s="178">
        <v>325624.24597499985</v>
      </c>
      <c r="M123" s="179">
        <v>325624.24597499985</v>
      </c>
    </row>
    <row r="124" spans="2:13" x14ac:dyDescent="0.25">
      <c r="B124" s="33" t="s">
        <v>60</v>
      </c>
      <c r="C124" s="34" t="s">
        <v>14</v>
      </c>
      <c r="D124" s="89" t="s">
        <v>95</v>
      </c>
      <c r="E124" s="125">
        <v>700.63483592287469</v>
      </c>
      <c r="F124" s="94">
        <v>0</v>
      </c>
      <c r="G124" s="95">
        <v>0</v>
      </c>
      <c r="I124" s="61">
        <v>0</v>
      </c>
      <c r="J124" s="62">
        <v>0</v>
      </c>
      <c r="L124" s="178">
        <v>0</v>
      </c>
      <c r="M124" s="179">
        <v>0</v>
      </c>
    </row>
    <row r="125" spans="2:13" x14ac:dyDescent="0.25">
      <c r="B125" s="33" t="s">
        <v>61</v>
      </c>
      <c r="C125" s="34" t="s">
        <v>14</v>
      </c>
      <c r="D125" s="89" t="s">
        <v>95</v>
      </c>
      <c r="E125" s="125">
        <v>1838.5953731949994</v>
      </c>
      <c r="F125" s="94">
        <v>200</v>
      </c>
      <c r="G125" s="95">
        <v>200</v>
      </c>
      <c r="I125" s="61">
        <v>367719.07463899988</v>
      </c>
      <c r="J125" s="62">
        <v>367719.07463899988</v>
      </c>
      <c r="L125" s="178">
        <v>91929.768659749971</v>
      </c>
      <c r="M125" s="179">
        <v>91929.768659749971</v>
      </c>
    </row>
    <row r="126" spans="2:13" x14ac:dyDescent="0.25">
      <c r="B126" s="33" t="s">
        <v>62</v>
      </c>
      <c r="C126" s="34" t="s">
        <v>18</v>
      </c>
      <c r="D126" s="89" t="s">
        <v>96</v>
      </c>
      <c r="E126" s="125">
        <v>373031.25</v>
      </c>
      <c r="F126" s="94">
        <v>0</v>
      </c>
      <c r="G126" s="95">
        <v>0</v>
      </c>
      <c r="I126" s="61">
        <v>0</v>
      </c>
      <c r="J126" s="62">
        <v>0</v>
      </c>
      <c r="L126" s="178">
        <v>0</v>
      </c>
      <c r="M126" s="179">
        <v>0</v>
      </c>
    </row>
    <row r="127" spans="2:13" x14ac:dyDescent="0.25">
      <c r="B127" s="33" t="s">
        <v>63</v>
      </c>
      <c r="C127" s="34" t="s">
        <v>14</v>
      </c>
      <c r="D127" s="89" t="s">
        <v>95</v>
      </c>
      <c r="E127" s="125">
        <v>1051.2236074226246</v>
      </c>
      <c r="F127" s="94">
        <v>100</v>
      </c>
      <c r="G127" s="95">
        <v>100</v>
      </c>
      <c r="I127" s="61">
        <v>105122.36074226246</v>
      </c>
      <c r="J127" s="62">
        <v>105122.36074226246</v>
      </c>
      <c r="L127" s="178">
        <v>26280.590185565616</v>
      </c>
      <c r="M127" s="179">
        <v>26280.590185565616</v>
      </c>
    </row>
    <row r="128" spans="2:13" x14ac:dyDescent="0.25">
      <c r="B128" s="33" t="s">
        <v>64</v>
      </c>
      <c r="C128" s="34" t="s">
        <v>14</v>
      </c>
      <c r="D128" s="89" t="s">
        <v>95</v>
      </c>
      <c r="E128" s="125">
        <v>1401.2696718457494</v>
      </c>
      <c r="F128" s="94">
        <v>80</v>
      </c>
      <c r="G128" s="95">
        <v>80</v>
      </c>
      <c r="I128" s="61">
        <v>112101.57374765995</v>
      </c>
      <c r="J128" s="62">
        <v>112101.57374765995</v>
      </c>
      <c r="L128" s="178">
        <v>28025.393436914987</v>
      </c>
      <c r="M128" s="179">
        <v>28025.393436914987</v>
      </c>
    </row>
    <row r="129" spans="2:13" x14ac:dyDescent="0.25">
      <c r="B129" s="33" t="s">
        <v>65</v>
      </c>
      <c r="C129" s="34" t="s">
        <v>14</v>
      </c>
      <c r="D129" s="89" t="s">
        <v>95</v>
      </c>
      <c r="E129" s="125">
        <v>700.63483592287469</v>
      </c>
      <c r="F129" s="94">
        <v>220</v>
      </c>
      <c r="G129" s="95">
        <v>220</v>
      </c>
      <c r="I129" s="61">
        <v>154139.66390303243</v>
      </c>
      <c r="J129" s="62">
        <v>154139.66390303243</v>
      </c>
      <c r="L129" s="178">
        <v>38534.915975758107</v>
      </c>
      <c r="M129" s="179">
        <v>38534.915975758107</v>
      </c>
    </row>
    <row r="130" spans="2:13" x14ac:dyDescent="0.25">
      <c r="B130" s="33" t="s">
        <v>66</v>
      </c>
      <c r="C130" s="34" t="s">
        <v>14</v>
      </c>
      <c r="D130" s="89" t="s">
        <v>95</v>
      </c>
      <c r="E130" s="125">
        <v>527.02190099999984</v>
      </c>
      <c r="F130" s="94">
        <v>400</v>
      </c>
      <c r="G130" s="95">
        <v>400</v>
      </c>
      <c r="I130" s="61">
        <v>210808.76039999994</v>
      </c>
      <c r="J130" s="62">
        <v>210808.76039999994</v>
      </c>
      <c r="L130" s="178">
        <v>52702.190099999985</v>
      </c>
      <c r="M130" s="179">
        <v>52702.190099999985</v>
      </c>
    </row>
    <row r="131" spans="2:13" ht="15.75" thickBot="1" x14ac:dyDescent="0.3">
      <c r="B131" s="36" t="s">
        <v>67</v>
      </c>
      <c r="C131" s="37" t="s">
        <v>14</v>
      </c>
      <c r="D131" s="90" t="s">
        <v>95</v>
      </c>
      <c r="E131" s="126">
        <v>1356.7676915624995</v>
      </c>
      <c r="F131" s="102">
        <v>0</v>
      </c>
      <c r="G131" s="103">
        <v>0</v>
      </c>
      <c r="I131" s="67">
        <v>0</v>
      </c>
      <c r="J131" s="68">
        <v>0</v>
      </c>
      <c r="L131" s="180">
        <v>0</v>
      </c>
      <c r="M131" s="181">
        <v>0</v>
      </c>
    </row>
    <row r="132" spans="2:13" ht="15.75" x14ac:dyDescent="0.25">
      <c r="B132" s="29" t="s">
        <v>73</v>
      </c>
      <c r="C132" s="30"/>
      <c r="D132" s="86"/>
      <c r="E132" s="127"/>
      <c r="F132" s="110"/>
      <c r="G132" s="111"/>
      <c r="I132" s="65">
        <v>4768462.9398406893</v>
      </c>
      <c r="J132" s="66">
        <v>7578621.7261778153</v>
      </c>
      <c r="L132" s="176">
        <v>0.25</v>
      </c>
      <c r="M132" s="177">
        <v>0.25</v>
      </c>
    </row>
    <row r="133" spans="2:13" x14ac:dyDescent="0.25">
      <c r="B133" s="16" t="s">
        <v>74</v>
      </c>
      <c r="C133" s="17" t="s">
        <v>14</v>
      </c>
      <c r="D133" s="81" t="s">
        <v>95</v>
      </c>
      <c r="E133" s="137">
        <v>700.63483592287469</v>
      </c>
      <c r="F133" s="94">
        <v>1876</v>
      </c>
      <c r="G133" s="95">
        <v>2702</v>
      </c>
      <c r="I133" s="61">
        <v>1314390.9521913128</v>
      </c>
      <c r="J133" s="62">
        <v>1893115.3266636075</v>
      </c>
      <c r="L133" s="178">
        <v>328597.7380478282</v>
      </c>
      <c r="M133" s="179">
        <v>473278.83166590187</v>
      </c>
    </row>
    <row r="134" spans="2:13" x14ac:dyDescent="0.25">
      <c r="B134" s="16" t="s">
        <v>75</v>
      </c>
      <c r="C134" s="17" t="s">
        <v>14</v>
      </c>
      <c r="D134" s="81" t="s">
        <v>95</v>
      </c>
      <c r="E134" s="137">
        <v>992.61124314712447</v>
      </c>
      <c r="F134" s="94">
        <v>250</v>
      </c>
      <c r="G134" s="95">
        <v>500</v>
      </c>
      <c r="I134" s="61">
        <v>248152.8107867811</v>
      </c>
      <c r="J134" s="62">
        <v>496305.62157356221</v>
      </c>
      <c r="L134" s="178">
        <v>62038.202696695276</v>
      </c>
      <c r="M134" s="179">
        <v>124076.40539339055</v>
      </c>
    </row>
    <row r="135" spans="2:13" x14ac:dyDescent="0.25">
      <c r="B135" s="16" t="s">
        <v>76</v>
      </c>
      <c r="C135" s="17" t="s">
        <v>14</v>
      </c>
      <c r="D135" s="81" t="s">
        <v>95</v>
      </c>
      <c r="E135" s="137">
        <v>992.61124314712447</v>
      </c>
      <c r="F135" s="94">
        <v>150</v>
      </c>
      <c r="G135" s="95">
        <v>300</v>
      </c>
      <c r="I135" s="61">
        <v>148891.68647206866</v>
      </c>
      <c r="J135" s="62">
        <v>297783.37294413731</v>
      </c>
      <c r="L135" s="178">
        <v>37222.921618017164</v>
      </c>
      <c r="M135" s="179">
        <v>74445.843236034329</v>
      </c>
    </row>
    <row r="136" spans="2:13" x14ac:dyDescent="0.25">
      <c r="B136" s="16" t="s">
        <v>77</v>
      </c>
      <c r="C136" s="17" t="s">
        <v>18</v>
      </c>
      <c r="D136" s="81" t="s">
        <v>95</v>
      </c>
      <c r="E136" s="137">
        <v>1164.4167388424239</v>
      </c>
      <c r="F136" s="94">
        <v>1876</v>
      </c>
      <c r="G136" s="95">
        <v>2702</v>
      </c>
      <c r="I136" s="61">
        <v>2184445.8020683872</v>
      </c>
      <c r="J136" s="62">
        <v>3146254.0283522294</v>
      </c>
      <c r="L136" s="178">
        <v>546111.45051709679</v>
      </c>
      <c r="M136" s="179">
        <v>786563.50708805735</v>
      </c>
    </row>
    <row r="137" spans="2:13" x14ac:dyDescent="0.25">
      <c r="B137" s="16" t="s">
        <v>78</v>
      </c>
      <c r="C137" s="17" t="s">
        <v>18</v>
      </c>
      <c r="D137" s="81" t="s">
        <v>96</v>
      </c>
      <c r="E137" s="137">
        <v>144821.22654562496</v>
      </c>
      <c r="F137" s="94">
        <v>1</v>
      </c>
      <c r="G137" s="95">
        <v>2</v>
      </c>
      <c r="I137" s="61">
        <v>144821.22654562496</v>
      </c>
      <c r="J137" s="62">
        <v>289642.45309124992</v>
      </c>
      <c r="L137" s="178">
        <v>36205.30663640624</v>
      </c>
      <c r="M137" s="179">
        <v>72410.613272812479</v>
      </c>
    </row>
    <row r="138" spans="2:13" x14ac:dyDescent="0.25">
      <c r="B138" s="16" t="s">
        <v>79</v>
      </c>
      <c r="C138" s="17" t="s">
        <v>18</v>
      </c>
      <c r="D138" s="81" t="s">
        <v>96</v>
      </c>
      <c r="E138" s="137">
        <v>727760.461776515</v>
      </c>
      <c r="F138" s="94">
        <v>1</v>
      </c>
      <c r="G138" s="95">
        <v>2</v>
      </c>
      <c r="I138" s="61">
        <v>727760.461776515</v>
      </c>
      <c r="J138" s="62">
        <v>1455520.92355303</v>
      </c>
      <c r="L138" s="178">
        <v>181940.11544412875</v>
      </c>
      <c r="M138" s="179">
        <v>363880.2308882575</v>
      </c>
    </row>
    <row r="139" spans="2:13" ht="15.75" thickBot="1" x14ac:dyDescent="0.3">
      <c r="B139" s="18" t="s">
        <v>66</v>
      </c>
      <c r="C139" s="19" t="s">
        <v>14</v>
      </c>
      <c r="D139" s="83" t="s">
        <v>95</v>
      </c>
      <c r="E139" s="138">
        <v>197.63321287499991</v>
      </c>
      <c r="F139" s="102">
        <v>0</v>
      </c>
      <c r="G139" s="103">
        <v>0</v>
      </c>
      <c r="I139" s="63">
        <v>0</v>
      </c>
      <c r="J139" s="64">
        <v>0</v>
      </c>
      <c r="L139" s="180">
        <v>0</v>
      </c>
      <c r="M139" s="181">
        <v>0</v>
      </c>
    </row>
    <row r="140" spans="2:13" ht="15.75" thickBot="1" x14ac:dyDescent="0.3">
      <c r="B140" s="2"/>
      <c r="C140" s="22"/>
      <c r="D140" s="22"/>
      <c r="E140" s="22"/>
      <c r="F140" s="22"/>
      <c r="G140" s="22"/>
      <c r="I140" s="3"/>
      <c r="J140" s="3"/>
      <c r="L140" s="175"/>
      <c r="M140" s="175"/>
    </row>
    <row r="141" spans="2:13" ht="15.75" x14ac:dyDescent="0.25">
      <c r="B141" s="29" t="s">
        <v>88</v>
      </c>
      <c r="C141" s="30"/>
      <c r="D141" s="86"/>
      <c r="E141" s="120"/>
      <c r="F141" s="92"/>
      <c r="G141" s="57"/>
      <c r="I141" s="59">
        <v>10884352.555145573</v>
      </c>
      <c r="J141" s="60">
        <v>16392643.721930275</v>
      </c>
      <c r="L141" s="171">
        <v>0.1</v>
      </c>
      <c r="M141" s="172">
        <v>0.1</v>
      </c>
    </row>
    <row r="142" spans="2:13" x14ac:dyDescent="0.25">
      <c r="B142" s="20" t="s">
        <v>89</v>
      </c>
      <c r="C142" s="9" t="s">
        <v>90</v>
      </c>
      <c r="D142" s="80" t="s">
        <v>109</v>
      </c>
      <c r="E142" s="139">
        <v>0.08</v>
      </c>
      <c r="F142" s="113">
        <v>72562350.367637157</v>
      </c>
      <c r="G142" s="115">
        <v>109284291.47953516</v>
      </c>
      <c r="I142" s="61">
        <v>5804988.0294109723</v>
      </c>
      <c r="J142" s="62">
        <v>8742743.3183628134</v>
      </c>
      <c r="L142" s="75">
        <v>580498.8029410973</v>
      </c>
      <c r="M142" s="76">
        <v>874274.33183628134</v>
      </c>
    </row>
    <row r="143" spans="2:13" x14ac:dyDescent="0.25">
      <c r="B143" s="20" t="s">
        <v>91</v>
      </c>
      <c r="C143" s="9" t="s">
        <v>90</v>
      </c>
      <c r="D143" s="80" t="s">
        <v>109</v>
      </c>
      <c r="E143" s="139">
        <v>0.04</v>
      </c>
      <c r="F143" s="113">
        <v>72562350.367637157</v>
      </c>
      <c r="G143" s="115">
        <v>109284291.47953516</v>
      </c>
      <c r="I143" s="61">
        <v>2902494.0147054861</v>
      </c>
      <c r="J143" s="62">
        <v>4371371.6591814067</v>
      </c>
      <c r="L143" s="75">
        <v>290249.40147054865</v>
      </c>
      <c r="M143" s="76">
        <v>437137.16591814067</v>
      </c>
    </row>
    <row r="144" spans="2:13" ht="15.75" thickBot="1" x14ac:dyDescent="0.3">
      <c r="B144" s="21" t="s">
        <v>93</v>
      </c>
      <c r="C144" s="11" t="s">
        <v>90</v>
      </c>
      <c r="D144" s="82" t="s">
        <v>110</v>
      </c>
      <c r="E144" s="140">
        <v>0.03</v>
      </c>
      <c r="F144" s="116">
        <v>72562350.367637157</v>
      </c>
      <c r="G144" s="117">
        <v>109284291.47953516</v>
      </c>
      <c r="I144" s="63">
        <v>2176870.5110291145</v>
      </c>
      <c r="J144" s="64">
        <v>3278528.7443860546</v>
      </c>
      <c r="L144" s="77">
        <v>217687.05110291147</v>
      </c>
      <c r="M144" s="78">
        <v>327852.8744386055</v>
      </c>
    </row>
    <row r="145" spans="2:13" ht="15.75" thickBot="1" x14ac:dyDescent="0.3">
      <c r="B145" s="2"/>
      <c r="C145" s="12"/>
      <c r="D145" s="12"/>
      <c r="E145" s="141"/>
      <c r="F145" s="1"/>
      <c r="G145" s="1"/>
      <c r="H145" s="40"/>
      <c r="I145" s="1"/>
      <c r="J145" s="1"/>
      <c r="K145" s="40"/>
      <c r="L145" s="170"/>
      <c r="M145" s="170"/>
    </row>
    <row r="146" spans="2:13" ht="15.75" x14ac:dyDescent="0.25">
      <c r="B146" s="188" t="s">
        <v>129</v>
      </c>
      <c r="C146" s="189"/>
      <c r="D146" s="190"/>
      <c r="E146" s="191"/>
      <c r="F146" s="192"/>
      <c r="G146" s="193"/>
      <c r="I146" s="194">
        <v>4228117.5183818582</v>
      </c>
      <c r="J146" s="195">
        <v>6064214.5739767589</v>
      </c>
      <c r="L146" s="196">
        <v>0.12128606870758027</v>
      </c>
      <c r="M146" s="197">
        <v>0.1148411635014063</v>
      </c>
    </row>
    <row r="147" spans="2:13" x14ac:dyDescent="0.25">
      <c r="B147" s="20" t="s">
        <v>92</v>
      </c>
      <c r="C147" s="9" t="s">
        <v>90</v>
      </c>
      <c r="D147" s="80" t="s">
        <v>109</v>
      </c>
      <c r="E147" s="139">
        <v>0.05</v>
      </c>
      <c r="F147" s="113">
        <v>72562350.367637157</v>
      </c>
      <c r="G147" s="115">
        <v>109284291.47953516</v>
      </c>
      <c r="I147" s="61">
        <v>3628117.5183818582</v>
      </c>
      <c r="J147" s="62">
        <v>5464214.5739767589</v>
      </c>
      <c r="L147" s="75">
        <v>362811.75183818582</v>
      </c>
      <c r="M147" s="76">
        <v>546421.45739767596</v>
      </c>
    </row>
    <row r="148" spans="2:13" ht="15.75" thickBot="1" x14ac:dyDescent="0.3">
      <c r="B148" s="21" t="s">
        <v>130</v>
      </c>
      <c r="C148" s="11" t="s">
        <v>90</v>
      </c>
      <c r="D148" s="82" t="s">
        <v>96</v>
      </c>
      <c r="E148" s="138">
        <v>600000</v>
      </c>
      <c r="F148" s="186">
        <v>1</v>
      </c>
      <c r="G148" s="187">
        <v>1</v>
      </c>
      <c r="I148" s="63">
        <v>600000</v>
      </c>
      <c r="J148" s="64">
        <v>600000</v>
      </c>
      <c r="L148" s="77">
        <v>150000</v>
      </c>
      <c r="M148" s="78">
        <v>150000</v>
      </c>
    </row>
    <row r="151" spans="2:13" x14ac:dyDescent="0.25">
      <c r="I151" s="118" t="s">
        <v>117</v>
      </c>
      <c r="J151" s="118" t="s">
        <v>118</v>
      </c>
      <c r="K151" s="118"/>
      <c r="L151" s="119" t="s">
        <v>126</v>
      </c>
      <c r="M151" s="118"/>
    </row>
    <row r="152" spans="2:13" ht="18.75" x14ac:dyDescent="0.25">
      <c r="H152" s="79" t="s">
        <v>131</v>
      </c>
      <c r="I152" s="48">
        <f>I11+I4+I15+I18+I21+I29+I43+I132+I141</f>
        <v>83446702.922782734</v>
      </c>
      <c r="J152" s="38">
        <f>J11+J4+J15+J18+J21+J29+J43+J132+J141</f>
        <v>125676935.20146544</v>
      </c>
      <c r="L152" s="38">
        <f t="shared" ref="L152:L154" si="0">J152-I152</f>
        <v>42230232.278682709</v>
      </c>
    </row>
    <row r="153" spans="2:13" ht="18.75" x14ac:dyDescent="0.25">
      <c r="H153" s="79" t="s">
        <v>120</v>
      </c>
      <c r="I153" s="39">
        <f>I11*L11+I4*L4+I15*L15+I18*L18+I21*L21+I29*L29+I43*L43+I132*L132+I141*L141</f>
        <v>18594311.846431211</v>
      </c>
      <c r="J153" s="39">
        <f>J11*M11+J4*M4+J15*M15+J18*M18+J21*M21+J29*M29+J43*M43+J132*M132+J141*M141</f>
        <v>28046163.934676975</v>
      </c>
      <c r="L153" s="39">
        <f t="shared" si="0"/>
        <v>9451852.0882457644</v>
      </c>
    </row>
    <row r="154" spans="2:13" ht="18.75" x14ac:dyDescent="0.25">
      <c r="H154" s="79" t="s">
        <v>132</v>
      </c>
      <c r="I154" s="38">
        <f t="shared" ref="I154:J154" si="1">I152+I153</f>
        <v>102041014.76921394</v>
      </c>
      <c r="J154" s="38">
        <f t="shared" si="1"/>
        <v>153723099.13614243</v>
      </c>
      <c r="L154" s="38">
        <f t="shared" si="0"/>
        <v>51682084.366928488</v>
      </c>
    </row>
    <row r="155" spans="2:13" x14ac:dyDescent="0.25">
      <c r="H155" s="40"/>
      <c r="I155" s="41"/>
      <c r="J155" s="41"/>
      <c r="K155" s="47"/>
    </row>
    <row r="156" spans="2:13" ht="15.75" thickBot="1" x14ac:dyDescent="0.3">
      <c r="H156" s="40"/>
      <c r="I156" s="42"/>
      <c r="J156" s="42"/>
      <c r="K156" s="47"/>
    </row>
    <row r="157" spans="2:13" x14ac:dyDescent="0.25">
      <c r="H157" s="43" t="s">
        <v>121</v>
      </c>
      <c r="I157" s="50">
        <f>I152/4100*1000</f>
        <v>20352854.371410422</v>
      </c>
      <c r="J157" s="44">
        <f>J152/8100*1000</f>
        <v>15515671.012526598</v>
      </c>
      <c r="K157" s="49"/>
      <c r="L157" s="52">
        <f>L152/4100*1000</f>
        <v>10300056.653337246</v>
      </c>
    </row>
    <row r="158" spans="2:13" ht="15.75" thickBot="1" x14ac:dyDescent="0.3">
      <c r="H158" s="43" t="s">
        <v>121</v>
      </c>
      <c r="I158" s="51">
        <f>I154/4100*1000</f>
        <v>24888052.382735111</v>
      </c>
      <c r="J158" s="45">
        <f>J154/8100*1000</f>
        <v>18978160.387178078</v>
      </c>
      <c r="K158" s="49"/>
      <c r="L158" s="53">
        <f>L154/4100*1000</f>
        <v>12605386.430958169</v>
      </c>
    </row>
    <row r="159" spans="2:13" x14ac:dyDescent="0.25">
      <c r="H159" s="40"/>
      <c r="I159" s="42"/>
      <c r="J159" s="42"/>
      <c r="K159" s="47"/>
    </row>
    <row r="160" spans="2:13" x14ac:dyDescent="0.25">
      <c r="H160" s="40"/>
      <c r="I160" s="42"/>
      <c r="J160" s="42"/>
      <c r="K160" s="47"/>
    </row>
  </sheetData>
  <mergeCells count="3">
    <mergeCell ref="I2:J2"/>
    <mergeCell ref="L2:M2"/>
    <mergeCell ref="F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opLeftCell="C10" workbookViewId="0">
      <selection activeCell="E35" sqref="E35"/>
    </sheetView>
  </sheetViews>
  <sheetFormatPr baseColWidth="10" defaultRowHeight="15" x14ac:dyDescent="0.25"/>
  <cols>
    <col min="2" max="2" width="139.85546875" customWidth="1"/>
    <col min="4" max="4" width="23.7109375" bestFit="1" customWidth="1"/>
    <col min="5" max="5" width="24.85546875" bestFit="1" customWidth="1"/>
    <col min="6" max="7" width="15.5703125" bestFit="1" customWidth="1"/>
    <col min="8" max="8" width="25.140625" bestFit="1" customWidth="1"/>
    <col min="9" max="10" width="16.85546875" bestFit="1" customWidth="1"/>
    <col min="12" max="13" width="20.140625" customWidth="1"/>
  </cols>
  <sheetData>
    <row r="1" spans="2:13" ht="15.75" thickBot="1" x14ac:dyDescent="0.3"/>
    <row r="2" spans="2:13" ht="16.5" thickBot="1" x14ac:dyDescent="0.3">
      <c r="F2" s="220" t="s">
        <v>122</v>
      </c>
      <c r="G2" s="221"/>
      <c r="I2" s="220" t="s">
        <v>119</v>
      </c>
      <c r="J2" s="221"/>
      <c r="L2" s="220" t="s">
        <v>120</v>
      </c>
      <c r="M2" s="221"/>
    </row>
    <row r="3" spans="2:13" ht="16.5" thickBot="1" x14ac:dyDescent="0.3">
      <c r="B3" s="4"/>
      <c r="C3" s="5" t="s">
        <v>0</v>
      </c>
      <c r="D3" s="5" t="s">
        <v>94</v>
      </c>
      <c r="E3" s="58" t="s">
        <v>128</v>
      </c>
      <c r="F3" s="73" t="s">
        <v>117</v>
      </c>
      <c r="G3" s="74" t="s">
        <v>118</v>
      </c>
      <c r="I3" s="73" t="s">
        <v>117</v>
      </c>
      <c r="J3" s="74" t="s">
        <v>118</v>
      </c>
      <c r="L3" s="166" t="s">
        <v>117</v>
      </c>
      <c r="M3" s="167" t="s">
        <v>118</v>
      </c>
    </row>
    <row r="4" spans="2:13" ht="15.75" x14ac:dyDescent="0.25">
      <c r="B4" s="6" t="s">
        <v>12</v>
      </c>
      <c r="C4" s="13"/>
      <c r="D4" s="13"/>
      <c r="E4" s="30"/>
      <c r="F4" s="30"/>
      <c r="G4" s="57"/>
      <c r="I4" s="59">
        <v>3664340.4468906242</v>
      </c>
      <c r="J4" s="60">
        <v>4083764.4468906242</v>
      </c>
      <c r="L4" s="171">
        <v>0.25</v>
      </c>
      <c r="M4" s="172">
        <v>0.25</v>
      </c>
    </row>
    <row r="5" spans="2:13" x14ac:dyDescent="0.25">
      <c r="B5" s="20" t="s">
        <v>13</v>
      </c>
      <c r="C5" s="9" t="s">
        <v>14</v>
      </c>
      <c r="D5" s="9" t="s">
        <v>95</v>
      </c>
      <c r="E5" s="142">
        <v>164.69434406249991</v>
      </c>
      <c r="F5" s="143">
        <v>9421.5621600894392</v>
      </c>
      <c r="G5" s="97">
        <v>11968.243422202682</v>
      </c>
      <c r="I5" s="61">
        <v>1551678</v>
      </c>
      <c r="J5" s="62">
        <v>1971102</v>
      </c>
      <c r="L5" s="75">
        <v>387919.5</v>
      </c>
      <c r="M5" s="76">
        <v>492775.5</v>
      </c>
    </row>
    <row r="6" spans="2:13" x14ac:dyDescent="0.25">
      <c r="B6" s="20" t="s">
        <v>15</v>
      </c>
      <c r="C6" s="9" t="s">
        <v>14</v>
      </c>
      <c r="D6" s="9" t="s">
        <v>95</v>
      </c>
      <c r="E6" s="142">
        <v>164.69434406249991</v>
      </c>
      <c r="F6" s="9">
        <v>12250</v>
      </c>
      <c r="G6" s="54">
        <v>12250</v>
      </c>
      <c r="I6" s="61">
        <v>2017505.7147656239</v>
      </c>
      <c r="J6" s="62">
        <v>2017505.7147656239</v>
      </c>
      <c r="L6" s="75">
        <v>504376.42869140598</v>
      </c>
      <c r="M6" s="76">
        <v>504376.42869140598</v>
      </c>
    </row>
    <row r="7" spans="2:13" ht="15.75" thickBot="1" x14ac:dyDescent="0.3">
      <c r="B7" s="21" t="s">
        <v>16</v>
      </c>
      <c r="C7" s="11" t="s">
        <v>14</v>
      </c>
      <c r="D7" s="11" t="s">
        <v>96</v>
      </c>
      <c r="E7" s="151">
        <v>95156.732124999966</v>
      </c>
      <c r="F7" s="11">
        <v>1</v>
      </c>
      <c r="G7" s="56">
        <v>1</v>
      </c>
      <c r="I7" s="61">
        <v>95156.732124999966</v>
      </c>
      <c r="J7" s="62">
        <v>95156.732124999966</v>
      </c>
      <c r="L7" s="75">
        <v>23789.183031249991</v>
      </c>
      <c r="M7" s="76">
        <v>23789.183031249991</v>
      </c>
    </row>
    <row r="8" spans="2:13" ht="15.75" x14ac:dyDescent="0.25">
      <c r="B8" s="6" t="s">
        <v>17</v>
      </c>
      <c r="C8" s="13"/>
      <c r="D8" s="13"/>
      <c r="E8" s="30"/>
      <c r="F8" s="30"/>
      <c r="G8" s="57"/>
      <c r="I8" s="65">
        <v>4860000</v>
      </c>
      <c r="J8" s="66">
        <v>7560000</v>
      </c>
      <c r="L8" s="173">
        <v>0.25</v>
      </c>
      <c r="M8" s="174">
        <v>0.25</v>
      </c>
    </row>
    <row r="9" spans="2:13" ht="15.75" thickBot="1" x14ac:dyDescent="0.3">
      <c r="B9" s="21" t="s">
        <v>127</v>
      </c>
      <c r="C9" s="11" t="s">
        <v>14</v>
      </c>
      <c r="D9" s="150" t="s">
        <v>96</v>
      </c>
      <c r="E9" s="151">
        <v>180000</v>
      </c>
      <c r="F9" s="150">
        <v>27</v>
      </c>
      <c r="G9" s="152">
        <v>42</v>
      </c>
      <c r="I9" s="61">
        <v>4860000</v>
      </c>
      <c r="J9" s="62">
        <v>7560000</v>
      </c>
      <c r="L9" s="75">
        <v>1215000</v>
      </c>
      <c r="M9" s="76">
        <v>1890000</v>
      </c>
    </row>
    <row r="10" spans="2:13" ht="15.75" x14ac:dyDescent="0.25">
      <c r="B10" s="29" t="s">
        <v>80</v>
      </c>
      <c r="C10" s="30"/>
      <c r="D10" s="30"/>
      <c r="E10" s="30"/>
      <c r="F10" s="30"/>
      <c r="G10" s="57"/>
      <c r="I10" s="65">
        <v>3321204.3752374998</v>
      </c>
      <c r="J10" s="66">
        <v>5575553.2009649985</v>
      </c>
      <c r="L10" s="173">
        <v>0.17171514588547193</v>
      </c>
      <c r="M10" s="174">
        <v>0.1800517839319514</v>
      </c>
    </row>
    <row r="11" spans="2:13" x14ac:dyDescent="0.25">
      <c r="B11" s="16" t="s">
        <v>81</v>
      </c>
      <c r="C11" s="17" t="s">
        <v>14</v>
      </c>
      <c r="D11" s="17" t="s">
        <v>106</v>
      </c>
      <c r="E11" s="144">
        <v>1899.4747681874994</v>
      </c>
      <c r="F11" s="17">
        <v>200</v>
      </c>
      <c r="G11" s="55">
        <v>400</v>
      </c>
      <c r="I11" s="61">
        <v>379894.95363749989</v>
      </c>
      <c r="J11" s="62">
        <v>759789.90727499977</v>
      </c>
      <c r="L11" s="75">
        <v>94973.738409374972</v>
      </c>
      <c r="M11" s="76">
        <v>189947.47681874994</v>
      </c>
    </row>
    <row r="12" spans="2:13" x14ac:dyDescent="0.25">
      <c r="B12" s="20" t="s">
        <v>82</v>
      </c>
      <c r="C12" s="9" t="s">
        <v>14</v>
      </c>
      <c r="D12" s="9" t="s">
        <v>107</v>
      </c>
      <c r="E12" s="145">
        <v>197.63321287499991</v>
      </c>
      <c r="F12" s="9">
        <v>0</v>
      </c>
      <c r="G12" s="54">
        <v>2000</v>
      </c>
      <c r="I12" s="61">
        <v>0</v>
      </c>
      <c r="J12" s="62">
        <v>395266.42574999982</v>
      </c>
      <c r="L12" s="75">
        <v>0</v>
      </c>
      <c r="M12" s="76">
        <v>98816.606437499955</v>
      </c>
    </row>
    <row r="13" spans="2:13" x14ac:dyDescent="0.25">
      <c r="B13" s="20" t="s">
        <v>83</v>
      </c>
      <c r="C13" s="9" t="s">
        <v>31</v>
      </c>
      <c r="D13" s="9" t="s">
        <v>96</v>
      </c>
      <c r="E13" s="145">
        <v>130000</v>
      </c>
      <c r="F13" s="9">
        <v>0</v>
      </c>
      <c r="G13" s="54">
        <v>10</v>
      </c>
      <c r="I13" s="61">
        <v>0</v>
      </c>
      <c r="J13" s="62">
        <v>1300000</v>
      </c>
      <c r="L13" s="75">
        <v>0</v>
      </c>
      <c r="M13" s="76">
        <v>195000</v>
      </c>
    </row>
    <row r="14" spans="2:13" x14ac:dyDescent="0.25">
      <c r="B14" s="20" t="s">
        <v>84</v>
      </c>
      <c r="C14" s="9" t="s">
        <v>31</v>
      </c>
      <c r="D14" s="9" t="s">
        <v>96</v>
      </c>
      <c r="E14" s="145">
        <v>130000</v>
      </c>
      <c r="F14" s="9">
        <v>20</v>
      </c>
      <c r="G14" s="54">
        <v>20</v>
      </c>
      <c r="I14" s="61">
        <v>2600000</v>
      </c>
      <c r="J14" s="62">
        <v>2600000</v>
      </c>
      <c r="L14" s="75">
        <v>390000</v>
      </c>
      <c r="M14" s="76">
        <v>390000</v>
      </c>
    </row>
    <row r="15" spans="2:13" x14ac:dyDescent="0.25">
      <c r="B15" s="20" t="s">
        <v>85</v>
      </c>
      <c r="C15" s="9" t="s">
        <v>14</v>
      </c>
      <c r="D15" s="9" t="s">
        <v>96</v>
      </c>
      <c r="E15" s="145">
        <v>4266.3677699999989</v>
      </c>
      <c r="F15" s="9">
        <v>0</v>
      </c>
      <c r="G15" s="54">
        <v>38</v>
      </c>
      <c r="I15" s="61">
        <v>0</v>
      </c>
      <c r="J15" s="62">
        <v>162121.97525999995</v>
      </c>
      <c r="L15" s="75">
        <v>0</v>
      </c>
      <c r="M15" s="76">
        <v>40530.493814999987</v>
      </c>
    </row>
    <row r="16" spans="2:13" x14ac:dyDescent="0.25">
      <c r="B16" s="20" t="s">
        <v>86</v>
      </c>
      <c r="C16" s="9" t="s">
        <v>14</v>
      </c>
      <c r="D16" s="9" t="s">
        <v>96</v>
      </c>
      <c r="E16" s="145">
        <v>4266.3677699999989</v>
      </c>
      <c r="F16" s="9">
        <v>72</v>
      </c>
      <c r="G16" s="54">
        <v>72</v>
      </c>
      <c r="I16" s="61">
        <v>307178.47943999991</v>
      </c>
      <c r="J16" s="62">
        <v>307178.47943999991</v>
      </c>
      <c r="L16" s="75">
        <v>76794.619859999977</v>
      </c>
      <c r="M16" s="76">
        <v>76794.619859999977</v>
      </c>
    </row>
    <row r="17" spans="2:13" ht="15.75" thickBot="1" x14ac:dyDescent="0.3">
      <c r="B17" s="21" t="s">
        <v>87</v>
      </c>
      <c r="C17" s="11" t="s">
        <v>14</v>
      </c>
      <c r="D17" s="11" t="s">
        <v>108</v>
      </c>
      <c r="E17" s="149">
        <v>4266.3677699999989</v>
      </c>
      <c r="F17" s="11">
        <v>8</v>
      </c>
      <c r="G17" s="56">
        <v>12</v>
      </c>
      <c r="I17" s="63">
        <v>34130.942159999991</v>
      </c>
      <c r="J17" s="64">
        <v>51196.413239999987</v>
      </c>
      <c r="L17" s="77">
        <v>8532.7355399999979</v>
      </c>
      <c r="M17" s="78">
        <v>12799.103309999997</v>
      </c>
    </row>
    <row r="18" spans="2:13" ht="15.75" thickBot="1" x14ac:dyDescent="0.3"/>
    <row r="19" spans="2:13" ht="15.75" x14ac:dyDescent="0.25">
      <c r="B19" s="29" t="s">
        <v>88</v>
      </c>
      <c r="C19" s="30"/>
      <c r="D19" s="30"/>
      <c r="E19" s="30"/>
      <c r="F19" s="30"/>
      <c r="G19" s="57"/>
      <c r="I19" s="59">
        <v>1776831.7233192187</v>
      </c>
      <c r="J19" s="60">
        <v>2582897.6471783435</v>
      </c>
      <c r="L19" s="171">
        <v>0.1</v>
      </c>
      <c r="M19" s="172">
        <v>0.1</v>
      </c>
    </row>
    <row r="20" spans="2:13" x14ac:dyDescent="0.25">
      <c r="B20" s="20" t="s">
        <v>89</v>
      </c>
      <c r="C20" s="9" t="s">
        <v>90</v>
      </c>
      <c r="D20" s="9" t="s">
        <v>109</v>
      </c>
      <c r="E20" s="146">
        <v>0.08</v>
      </c>
      <c r="F20" s="114">
        <v>11845544.822128125</v>
      </c>
      <c r="G20" s="115">
        <v>17219317.647855625</v>
      </c>
      <c r="I20" s="61">
        <v>947643.58577024995</v>
      </c>
      <c r="J20" s="62">
        <v>1377545.4118284499</v>
      </c>
      <c r="L20" s="75">
        <v>94764.358577025007</v>
      </c>
      <c r="M20" s="76">
        <v>137754.54118284499</v>
      </c>
    </row>
    <row r="21" spans="2:13" x14ac:dyDescent="0.25">
      <c r="B21" s="20" t="s">
        <v>91</v>
      </c>
      <c r="C21" s="9" t="s">
        <v>90</v>
      </c>
      <c r="D21" s="9" t="s">
        <v>109</v>
      </c>
      <c r="E21" s="146">
        <v>0.04</v>
      </c>
      <c r="F21" s="114">
        <v>11845544.822128125</v>
      </c>
      <c r="G21" s="115">
        <v>17219317.647855625</v>
      </c>
      <c r="I21" s="61">
        <v>473821.79288512497</v>
      </c>
      <c r="J21" s="62">
        <v>688772.70591422496</v>
      </c>
      <c r="L21" s="75">
        <v>47382.179288512503</v>
      </c>
      <c r="M21" s="76">
        <v>68877.270591422493</v>
      </c>
    </row>
    <row r="22" spans="2:13" ht="15.75" thickBot="1" x14ac:dyDescent="0.3">
      <c r="B22" s="21" t="s">
        <v>93</v>
      </c>
      <c r="C22" s="11" t="s">
        <v>90</v>
      </c>
      <c r="D22" s="11" t="s">
        <v>110</v>
      </c>
      <c r="E22" s="147">
        <v>0.03</v>
      </c>
      <c r="F22" s="148">
        <v>11845544.822128125</v>
      </c>
      <c r="G22" s="117">
        <v>17219317.647855625</v>
      </c>
      <c r="I22" s="63">
        <v>355366.34466384375</v>
      </c>
      <c r="J22" s="64">
        <v>516579.52943566872</v>
      </c>
      <c r="L22" s="77">
        <v>35536.634466384377</v>
      </c>
      <c r="M22" s="78">
        <v>51657.952943566874</v>
      </c>
    </row>
    <row r="23" spans="2:13" ht="15.75" thickBot="1" x14ac:dyDescent="0.3">
      <c r="L23" s="47"/>
    </row>
    <row r="24" spans="2:13" ht="15.75" x14ac:dyDescent="0.25">
      <c r="B24" s="188" t="s">
        <v>129</v>
      </c>
      <c r="C24" s="189"/>
      <c r="D24" s="190"/>
      <c r="E24" s="191"/>
      <c r="F24" s="192"/>
      <c r="G24" s="193"/>
      <c r="I24" s="194">
        <v>592277.2411064062</v>
      </c>
      <c r="J24" s="195">
        <v>860965.88239278132</v>
      </c>
      <c r="L24" s="196">
        <v>0.35325977361512628</v>
      </c>
      <c r="M24" s="197">
        <v>0.27422293155580407</v>
      </c>
    </row>
    <row r="25" spans="2:13" x14ac:dyDescent="0.25">
      <c r="B25" s="20" t="s">
        <v>92</v>
      </c>
      <c r="C25" s="9" t="s">
        <v>90</v>
      </c>
      <c r="D25" s="80" t="s">
        <v>109</v>
      </c>
      <c r="E25" s="139">
        <v>0.05</v>
      </c>
      <c r="F25" s="113">
        <v>11845544.822128125</v>
      </c>
      <c r="G25" s="115">
        <v>17219317.647855625</v>
      </c>
      <c r="I25" s="61">
        <v>592277.2411064062</v>
      </c>
      <c r="J25" s="62">
        <v>860965.88239278132</v>
      </c>
      <c r="L25" s="75">
        <v>59227.724110640622</v>
      </c>
      <c r="M25" s="76">
        <v>86096.588239278135</v>
      </c>
    </row>
    <row r="26" spans="2:13" ht="15.75" thickBot="1" x14ac:dyDescent="0.3">
      <c r="B26" s="21" t="s">
        <v>130</v>
      </c>
      <c r="C26" s="11" t="s">
        <v>90</v>
      </c>
      <c r="D26" s="82" t="s">
        <v>96</v>
      </c>
      <c r="E26" s="138">
        <v>600000</v>
      </c>
      <c r="F26" s="186">
        <v>0</v>
      </c>
      <c r="G26" s="187">
        <v>0</v>
      </c>
      <c r="I26" s="63">
        <v>0</v>
      </c>
      <c r="J26" s="64">
        <v>0</v>
      </c>
      <c r="L26" s="77">
        <v>150000</v>
      </c>
      <c r="M26" s="78">
        <v>150000</v>
      </c>
    </row>
    <row r="27" spans="2:13" x14ac:dyDescent="0.25">
      <c r="L27" s="47"/>
    </row>
    <row r="28" spans="2:13" x14ac:dyDescent="0.25">
      <c r="I28" s="118" t="s">
        <v>117</v>
      </c>
      <c r="J28" s="118" t="s">
        <v>118</v>
      </c>
      <c r="K28" s="118"/>
      <c r="L28" s="119" t="s">
        <v>126</v>
      </c>
    </row>
    <row r="29" spans="2:13" ht="18.75" x14ac:dyDescent="0.25">
      <c r="H29" s="79" t="s">
        <v>131</v>
      </c>
      <c r="I29" s="48">
        <f>I4+I8+I10+I19</f>
        <v>13622376.545447344</v>
      </c>
      <c r="J29" s="48">
        <f>J4+J8+J10+J19</f>
        <v>19802215.295033969</v>
      </c>
      <c r="L29" s="38">
        <f t="shared" ref="L29:L31" si="0">J29-I29</f>
        <v>6179838.749586625</v>
      </c>
    </row>
    <row r="30" spans="2:13" ht="18.75" x14ac:dyDescent="0.25">
      <c r="H30" s="79" t="s">
        <v>120</v>
      </c>
      <c r="I30" s="39">
        <f>I4*L4+I8*L8+I10*L10+I19*L19</f>
        <v>2879069.3778639529</v>
      </c>
      <c r="J30" s="39">
        <f>J4*M4+J8*M8+J10*M10+J19*M19</f>
        <v>4173119.1766817407</v>
      </c>
      <c r="L30" s="39">
        <f t="shared" si="0"/>
        <v>1294049.7988177878</v>
      </c>
    </row>
    <row r="31" spans="2:13" ht="18.75" x14ac:dyDescent="0.25">
      <c r="H31" s="79" t="s">
        <v>132</v>
      </c>
      <c r="I31" s="38">
        <f t="shared" ref="I31:J31" si="1">I29+I30</f>
        <v>16501445.923311297</v>
      </c>
      <c r="J31" s="38">
        <f t="shared" si="1"/>
        <v>23975334.471715711</v>
      </c>
      <c r="L31" s="38">
        <f t="shared" si="0"/>
        <v>7473888.5484044142</v>
      </c>
    </row>
    <row r="32" spans="2:13" x14ac:dyDescent="0.25">
      <c r="H32" s="40"/>
      <c r="I32" s="41"/>
      <c r="J32" s="41"/>
      <c r="K32" s="47"/>
    </row>
    <row r="33" spans="8:12" ht="15.75" thickBot="1" x14ac:dyDescent="0.3">
      <c r="H33" s="40"/>
      <c r="I33" s="42"/>
      <c r="J33" s="42"/>
      <c r="K33" s="47"/>
    </row>
    <row r="34" spans="8:12" x14ac:dyDescent="0.25">
      <c r="H34" s="43" t="s">
        <v>121</v>
      </c>
      <c r="I34" s="50">
        <f>I29/4100*1000</f>
        <v>3322530.8647432546</v>
      </c>
      <c r="J34" s="44">
        <f>J29/8100*1000</f>
        <v>2444717.9376585144</v>
      </c>
      <c r="K34" s="49"/>
      <c r="L34" s="52">
        <f>L29/4100*1000</f>
        <v>1507277.7438016157</v>
      </c>
    </row>
    <row r="35" spans="8:12" ht="15.75" thickBot="1" x14ac:dyDescent="0.3">
      <c r="H35" s="43" t="s">
        <v>121</v>
      </c>
      <c r="I35" s="51">
        <f>I31/4100*1000</f>
        <v>4024742.9081247062</v>
      </c>
      <c r="J35" s="45">
        <f>J31/8100*1000</f>
        <v>2959917.8360142857</v>
      </c>
      <c r="K35" s="49"/>
      <c r="L35" s="53">
        <f>L31/4100*1000</f>
        <v>1822899.6459522962</v>
      </c>
    </row>
    <row r="36" spans="8:12" x14ac:dyDescent="0.25">
      <c r="H36" s="40"/>
      <c r="I36" s="42"/>
      <c r="J36" s="42"/>
      <c r="K36" s="47"/>
      <c r="L36" s="47"/>
    </row>
    <row r="37" spans="8:12" x14ac:dyDescent="0.25">
      <c r="H37" s="40"/>
      <c r="I37" s="42"/>
      <c r="J37" s="42"/>
      <c r="K37" s="47"/>
      <c r="L37" s="47"/>
    </row>
    <row r="38" spans="8:12" x14ac:dyDescent="0.25">
      <c r="I38" s="46"/>
    </row>
    <row r="39" spans="8:12" x14ac:dyDescent="0.25">
      <c r="I39" s="46"/>
      <c r="J39" s="46"/>
    </row>
  </sheetData>
  <mergeCells count="3">
    <mergeCell ref="F2:G2"/>
    <mergeCell ref="L2:M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opLeftCell="A16" workbookViewId="0">
      <selection activeCell="B2" sqref="B2:M24"/>
    </sheetView>
  </sheetViews>
  <sheetFormatPr baseColWidth="10" defaultRowHeight="15" x14ac:dyDescent="0.25"/>
  <cols>
    <col min="2" max="2" width="65" bestFit="1" customWidth="1"/>
    <col min="4" max="4" width="16.7109375" bestFit="1" customWidth="1"/>
    <col min="5" max="5" width="24.85546875" bestFit="1" customWidth="1"/>
    <col min="6" max="7" width="15.5703125" bestFit="1" customWidth="1"/>
    <col min="9" max="10" width="15.5703125" bestFit="1" customWidth="1"/>
    <col min="12" max="13" width="15.5703125" bestFit="1" customWidth="1"/>
  </cols>
  <sheetData>
    <row r="1" spans="2:13" ht="15.75" thickBot="1" x14ac:dyDescent="0.3"/>
    <row r="2" spans="2:13" ht="16.5" thickBot="1" x14ac:dyDescent="0.3">
      <c r="F2" s="220" t="s">
        <v>122</v>
      </c>
      <c r="G2" s="221"/>
      <c r="I2" s="220" t="s">
        <v>119</v>
      </c>
      <c r="J2" s="221"/>
      <c r="L2" s="220" t="s">
        <v>120</v>
      </c>
      <c r="M2" s="221"/>
    </row>
    <row r="3" spans="2:13" ht="16.5" thickBot="1" x14ac:dyDescent="0.3">
      <c r="B3" s="4"/>
      <c r="C3" s="5" t="s">
        <v>0</v>
      </c>
      <c r="D3" s="153" t="s">
        <v>94</v>
      </c>
      <c r="E3" s="58" t="s">
        <v>128</v>
      </c>
      <c r="F3" s="73" t="s">
        <v>117</v>
      </c>
      <c r="G3" s="74" t="s">
        <v>118</v>
      </c>
      <c r="I3" s="166" t="s">
        <v>117</v>
      </c>
      <c r="J3" s="167" t="s">
        <v>118</v>
      </c>
      <c r="L3" s="166" t="s">
        <v>117</v>
      </c>
      <c r="M3" s="167" t="s">
        <v>118</v>
      </c>
    </row>
    <row r="4" spans="2:13" ht="15.75" x14ac:dyDescent="0.25">
      <c r="B4" s="6" t="s">
        <v>1</v>
      </c>
      <c r="C4" s="7"/>
      <c r="D4" s="7"/>
      <c r="E4" s="154"/>
      <c r="F4" s="154"/>
      <c r="G4" s="155"/>
      <c r="H4" s="156"/>
      <c r="I4" s="59">
        <v>2562500</v>
      </c>
      <c r="J4" s="60">
        <v>10062500</v>
      </c>
      <c r="L4" s="171">
        <v>0.25</v>
      </c>
      <c r="M4" s="172">
        <v>0.25</v>
      </c>
    </row>
    <row r="5" spans="2:13" x14ac:dyDescent="0.25">
      <c r="B5" s="8" t="s">
        <v>2</v>
      </c>
      <c r="C5" s="9" t="s">
        <v>3</v>
      </c>
      <c r="D5" s="9" t="s">
        <v>95</v>
      </c>
      <c r="E5" s="164">
        <v>0</v>
      </c>
      <c r="F5" s="14">
        <v>1600</v>
      </c>
      <c r="G5" s="157">
        <v>1600</v>
      </c>
      <c r="H5" s="156"/>
      <c r="I5" s="69">
        <v>0</v>
      </c>
      <c r="J5" s="70">
        <v>0</v>
      </c>
      <c r="L5" s="75">
        <v>0</v>
      </c>
      <c r="M5" s="76">
        <v>0</v>
      </c>
    </row>
    <row r="6" spans="2:13" x14ac:dyDescent="0.25">
      <c r="B6" s="8" t="s">
        <v>4</v>
      </c>
      <c r="C6" s="9" t="s">
        <v>3</v>
      </c>
      <c r="D6" s="9" t="s">
        <v>95</v>
      </c>
      <c r="E6" s="164">
        <v>0</v>
      </c>
      <c r="F6" s="14">
        <v>0</v>
      </c>
      <c r="G6" s="157">
        <v>9900</v>
      </c>
      <c r="H6" s="156"/>
      <c r="I6" s="61">
        <v>0</v>
      </c>
      <c r="J6" s="62">
        <v>0</v>
      </c>
      <c r="L6" s="75">
        <v>0</v>
      </c>
      <c r="M6" s="76">
        <v>0</v>
      </c>
    </row>
    <row r="7" spans="2:13" x14ac:dyDescent="0.25">
      <c r="B7" s="8" t="s">
        <v>5</v>
      </c>
      <c r="C7" s="9" t="s">
        <v>3</v>
      </c>
      <c r="D7" s="9" t="s">
        <v>95</v>
      </c>
      <c r="E7" s="164">
        <v>1000</v>
      </c>
      <c r="F7" s="14">
        <v>0</v>
      </c>
      <c r="G7" s="157">
        <v>5250</v>
      </c>
      <c r="H7" s="156"/>
      <c r="I7" s="61">
        <v>0</v>
      </c>
      <c r="J7" s="62">
        <v>5250000</v>
      </c>
      <c r="L7" s="75">
        <v>0</v>
      </c>
      <c r="M7" s="76">
        <v>1312500</v>
      </c>
    </row>
    <row r="8" spans="2:13" x14ac:dyDescent="0.25">
      <c r="B8" s="8" t="s">
        <v>6</v>
      </c>
      <c r="C8" s="9" t="s">
        <v>3</v>
      </c>
      <c r="D8" s="9" t="s">
        <v>95</v>
      </c>
      <c r="E8" s="164">
        <v>0</v>
      </c>
      <c r="F8" s="14">
        <v>1600</v>
      </c>
      <c r="G8" s="157">
        <v>1600</v>
      </c>
      <c r="H8" s="156"/>
      <c r="I8" s="61">
        <v>0</v>
      </c>
      <c r="J8" s="62">
        <v>0</v>
      </c>
      <c r="L8" s="75">
        <v>0</v>
      </c>
      <c r="M8" s="76">
        <v>0</v>
      </c>
    </row>
    <row r="9" spans="2:13" x14ac:dyDescent="0.25">
      <c r="B9" s="8" t="s">
        <v>7</v>
      </c>
      <c r="C9" s="9" t="s">
        <v>3</v>
      </c>
      <c r="D9" s="9" t="s">
        <v>95</v>
      </c>
      <c r="E9" s="164">
        <v>500</v>
      </c>
      <c r="F9" s="14">
        <v>400</v>
      </c>
      <c r="G9" s="157">
        <v>400</v>
      </c>
      <c r="H9" s="156"/>
      <c r="I9" s="61">
        <v>200000</v>
      </c>
      <c r="J9" s="62">
        <v>200000</v>
      </c>
      <c r="L9" s="75">
        <v>50000</v>
      </c>
      <c r="M9" s="76">
        <v>50000</v>
      </c>
    </row>
    <row r="10" spans="2:13" x14ac:dyDescent="0.25">
      <c r="B10" s="8" t="s">
        <v>8</v>
      </c>
      <c r="C10" s="9" t="s">
        <v>3</v>
      </c>
      <c r="D10" s="9" t="s">
        <v>95</v>
      </c>
      <c r="E10" s="164">
        <v>0</v>
      </c>
      <c r="F10" s="14">
        <v>10000</v>
      </c>
      <c r="G10" s="157">
        <v>10000</v>
      </c>
      <c r="H10" s="156"/>
      <c r="I10" s="61">
        <v>0</v>
      </c>
      <c r="J10" s="62">
        <v>0</v>
      </c>
      <c r="L10" s="75">
        <v>0</v>
      </c>
      <c r="M10" s="76">
        <v>0</v>
      </c>
    </row>
    <row r="11" spans="2:13" x14ac:dyDescent="0.25">
      <c r="B11" s="8" t="s">
        <v>9</v>
      </c>
      <c r="C11" s="9" t="s">
        <v>3</v>
      </c>
      <c r="D11" s="9" t="s">
        <v>95</v>
      </c>
      <c r="E11" s="164">
        <v>0</v>
      </c>
      <c r="F11" s="14">
        <v>1600</v>
      </c>
      <c r="G11" s="157">
        <v>1600</v>
      </c>
      <c r="H11" s="156"/>
      <c r="I11" s="61">
        <v>0</v>
      </c>
      <c r="J11" s="62">
        <v>0</v>
      </c>
      <c r="L11" s="75">
        <v>0</v>
      </c>
      <c r="M11" s="76">
        <v>0</v>
      </c>
    </row>
    <row r="12" spans="2:13" ht="15.75" thickBot="1" x14ac:dyDescent="0.3">
      <c r="B12" s="10" t="s">
        <v>10</v>
      </c>
      <c r="C12" s="11" t="s">
        <v>3</v>
      </c>
      <c r="D12" s="11" t="s">
        <v>95</v>
      </c>
      <c r="E12" s="165">
        <v>500</v>
      </c>
      <c r="F12" s="15">
        <v>4725</v>
      </c>
      <c r="G12" s="158">
        <v>9225</v>
      </c>
      <c r="H12" s="156"/>
      <c r="I12" s="67">
        <v>2362500</v>
      </c>
      <c r="J12" s="68">
        <v>4612500</v>
      </c>
      <c r="L12" s="182">
        <v>590625</v>
      </c>
      <c r="M12" s="183">
        <v>1153125</v>
      </c>
    </row>
    <row r="13" spans="2:13" ht="15.75" x14ac:dyDescent="0.25">
      <c r="B13" s="6" t="s">
        <v>11</v>
      </c>
      <c r="C13" s="13"/>
      <c r="D13" s="13"/>
      <c r="E13" s="159"/>
      <c r="F13" s="160"/>
      <c r="G13" s="161"/>
      <c r="H13" s="156"/>
      <c r="I13" s="168">
        <v>0</v>
      </c>
      <c r="J13" s="169">
        <v>0</v>
      </c>
      <c r="L13" s="184"/>
      <c r="M13" s="185"/>
    </row>
    <row r="14" spans="2:13" x14ac:dyDescent="0.25">
      <c r="B14" s="8" t="s">
        <v>2</v>
      </c>
      <c r="C14" s="14" t="s">
        <v>3</v>
      </c>
      <c r="D14" s="14" t="s">
        <v>95</v>
      </c>
      <c r="E14" s="162">
        <v>0</v>
      </c>
      <c r="F14" s="14">
        <v>0</v>
      </c>
      <c r="G14" s="157">
        <v>24000</v>
      </c>
      <c r="H14" s="156"/>
      <c r="I14" s="61">
        <v>0</v>
      </c>
      <c r="J14" s="62">
        <v>0</v>
      </c>
      <c r="L14" s="75">
        <v>0</v>
      </c>
      <c r="M14" s="76">
        <v>0</v>
      </c>
    </row>
    <row r="15" spans="2:13" ht="15.75" thickBot="1" x14ac:dyDescent="0.3">
      <c r="B15" s="10" t="s">
        <v>4</v>
      </c>
      <c r="C15" s="15" t="s">
        <v>3</v>
      </c>
      <c r="D15" s="15" t="s">
        <v>95</v>
      </c>
      <c r="E15" s="163">
        <v>0</v>
      </c>
      <c r="F15" s="15">
        <v>0</v>
      </c>
      <c r="G15" s="158">
        <v>24000</v>
      </c>
      <c r="H15" s="156"/>
      <c r="I15" s="63">
        <v>0</v>
      </c>
      <c r="J15" s="64">
        <v>0</v>
      </c>
      <c r="L15" s="77">
        <v>0</v>
      </c>
      <c r="M15" s="78">
        <v>0</v>
      </c>
    </row>
    <row r="16" spans="2:13" ht="15.75" thickBot="1" x14ac:dyDescent="0.3"/>
    <row r="17" spans="2:13" ht="15.75" x14ac:dyDescent="0.25">
      <c r="B17" s="29" t="s">
        <v>88</v>
      </c>
      <c r="C17" s="30"/>
      <c r="D17" s="86"/>
      <c r="E17" s="120"/>
      <c r="F17" s="92"/>
      <c r="G17" s="57"/>
      <c r="I17" s="59">
        <v>0</v>
      </c>
      <c r="J17" s="60">
        <v>0</v>
      </c>
      <c r="L17" s="171">
        <v>0.1</v>
      </c>
      <c r="M17" s="172">
        <v>0.1</v>
      </c>
    </row>
    <row r="18" spans="2:13" x14ac:dyDescent="0.25">
      <c r="B18" s="20" t="s">
        <v>89</v>
      </c>
      <c r="C18" s="9" t="s">
        <v>90</v>
      </c>
      <c r="D18" s="80" t="s">
        <v>109</v>
      </c>
      <c r="E18" s="139">
        <v>0.08</v>
      </c>
      <c r="F18" s="113">
        <v>0</v>
      </c>
      <c r="G18" s="115">
        <v>0</v>
      </c>
      <c r="I18" s="61">
        <v>0</v>
      </c>
      <c r="J18" s="62">
        <v>0</v>
      </c>
      <c r="L18" s="75">
        <v>0</v>
      </c>
      <c r="M18" s="76">
        <v>0</v>
      </c>
    </row>
    <row r="19" spans="2:13" x14ac:dyDescent="0.25">
      <c r="B19" s="20" t="s">
        <v>91</v>
      </c>
      <c r="C19" s="9" t="s">
        <v>90</v>
      </c>
      <c r="D19" s="80" t="s">
        <v>109</v>
      </c>
      <c r="E19" s="139">
        <v>0.04</v>
      </c>
      <c r="F19" s="113">
        <v>0</v>
      </c>
      <c r="G19" s="115">
        <v>0</v>
      </c>
      <c r="I19" s="61">
        <v>0</v>
      </c>
      <c r="J19" s="62">
        <v>0</v>
      </c>
      <c r="L19" s="75">
        <v>0</v>
      </c>
      <c r="M19" s="76">
        <v>0</v>
      </c>
    </row>
    <row r="20" spans="2:13" ht="15.75" thickBot="1" x14ac:dyDescent="0.3">
      <c r="B20" s="21" t="s">
        <v>93</v>
      </c>
      <c r="C20" s="11" t="s">
        <v>90</v>
      </c>
      <c r="D20" s="82" t="s">
        <v>110</v>
      </c>
      <c r="E20" s="140">
        <v>0.03</v>
      </c>
      <c r="F20" s="116">
        <v>0</v>
      </c>
      <c r="G20" s="117">
        <v>0</v>
      </c>
      <c r="I20" s="63">
        <v>0</v>
      </c>
      <c r="J20" s="64">
        <v>0</v>
      </c>
      <c r="L20" s="77">
        <v>0</v>
      </c>
      <c r="M20" s="78">
        <v>0</v>
      </c>
    </row>
    <row r="21" spans="2:13" ht="15.75" thickBot="1" x14ac:dyDescent="0.3"/>
    <row r="22" spans="2:13" ht="15.75" x14ac:dyDescent="0.25">
      <c r="B22" s="188" t="s">
        <v>129</v>
      </c>
      <c r="C22" s="189"/>
      <c r="D22" s="190"/>
      <c r="E22" s="191"/>
      <c r="F22" s="192"/>
      <c r="G22" s="193"/>
      <c r="I22" s="194">
        <v>0</v>
      </c>
      <c r="J22" s="195">
        <v>0</v>
      </c>
      <c r="L22" s="198">
        <v>0</v>
      </c>
      <c r="M22" s="199">
        <v>0</v>
      </c>
    </row>
    <row r="23" spans="2:13" x14ac:dyDescent="0.25">
      <c r="B23" s="20" t="s">
        <v>92</v>
      </c>
      <c r="C23" s="9" t="s">
        <v>90</v>
      </c>
      <c r="D23" s="80" t="s">
        <v>109</v>
      </c>
      <c r="E23" s="139">
        <v>0.05</v>
      </c>
      <c r="F23" s="113">
        <v>0</v>
      </c>
      <c r="G23" s="115">
        <v>0</v>
      </c>
      <c r="I23" s="61">
        <v>0</v>
      </c>
      <c r="J23" s="62">
        <v>0</v>
      </c>
      <c r="L23" s="75">
        <v>0</v>
      </c>
      <c r="M23" s="76">
        <v>0</v>
      </c>
    </row>
    <row r="24" spans="2:13" ht="15.75" thickBot="1" x14ac:dyDescent="0.3">
      <c r="B24" s="21" t="s">
        <v>130</v>
      </c>
      <c r="C24" s="11" t="s">
        <v>90</v>
      </c>
      <c r="D24" s="82" t="s">
        <v>96</v>
      </c>
      <c r="E24" s="138">
        <v>600000</v>
      </c>
      <c r="F24" s="186">
        <v>0</v>
      </c>
      <c r="G24" s="187">
        <v>0</v>
      </c>
      <c r="I24" s="63">
        <v>0</v>
      </c>
      <c r="J24" s="64">
        <v>0</v>
      </c>
      <c r="L24" s="77">
        <v>0</v>
      </c>
      <c r="M24" s="78">
        <v>0</v>
      </c>
    </row>
    <row r="27" spans="2:13" x14ac:dyDescent="0.25">
      <c r="I27" s="118" t="s">
        <v>117</v>
      </c>
      <c r="J27" s="118" t="s">
        <v>118</v>
      </c>
      <c r="K27" s="118"/>
      <c r="L27" s="119" t="s">
        <v>126</v>
      </c>
    </row>
    <row r="28" spans="2:13" ht="18.75" x14ac:dyDescent="0.25">
      <c r="H28" s="79" t="s">
        <v>131</v>
      </c>
      <c r="I28" s="48">
        <f>I4+I13+I17</f>
        <v>2562500</v>
      </c>
      <c r="J28" s="48">
        <f>J4+J13+J17</f>
        <v>10062500</v>
      </c>
      <c r="L28" s="38">
        <f t="shared" ref="L28:L30" si="0">J28-I28</f>
        <v>7500000</v>
      </c>
    </row>
    <row r="29" spans="2:13" ht="18.75" x14ac:dyDescent="0.25">
      <c r="H29" s="79" t="s">
        <v>120</v>
      </c>
      <c r="I29" s="39">
        <f>I4*L4+I13*L13+I17*L17</f>
        <v>640625</v>
      </c>
      <c r="J29" s="39">
        <f>J4*M4+J13*M13+J17*M17</f>
        <v>2515625</v>
      </c>
      <c r="L29" s="39">
        <f t="shared" si="0"/>
        <v>1875000</v>
      </c>
    </row>
    <row r="30" spans="2:13" ht="18.75" x14ac:dyDescent="0.25">
      <c r="H30" s="79" t="s">
        <v>132</v>
      </c>
      <c r="I30" s="38">
        <f t="shared" ref="I30:J30" si="1">I28+I29</f>
        <v>3203125</v>
      </c>
      <c r="J30" s="38">
        <f t="shared" si="1"/>
        <v>12578125</v>
      </c>
      <c r="L30" s="38">
        <f t="shared" si="0"/>
        <v>9375000</v>
      </c>
    </row>
    <row r="31" spans="2:13" x14ac:dyDescent="0.25">
      <c r="H31" s="40"/>
      <c r="I31" s="41"/>
      <c r="J31" s="41"/>
      <c r="K31" s="47"/>
    </row>
    <row r="32" spans="2:13" ht="15.75" thickBot="1" x14ac:dyDescent="0.3">
      <c r="H32" s="40"/>
      <c r="I32" s="42"/>
      <c r="J32" s="42"/>
      <c r="K32" s="47"/>
    </row>
    <row r="33" spans="8:12" x14ac:dyDescent="0.25">
      <c r="H33" s="43" t="s">
        <v>121</v>
      </c>
      <c r="I33" s="50">
        <f>I28/4100*1000</f>
        <v>625000</v>
      </c>
      <c r="J33" s="44">
        <f>J28/8100*1000</f>
        <v>1242283.950617284</v>
      </c>
      <c r="K33" s="49"/>
      <c r="L33" s="52">
        <f>L28/4100*1000</f>
        <v>1829268.2926829269</v>
      </c>
    </row>
    <row r="34" spans="8:12" ht="15.75" thickBot="1" x14ac:dyDescent="0.3">
      <c r="H34" s="43" t="s">
        <v>121</v>
      </c>
      <c r="I34" s="51">
        <f>I30/4100*1000</f>
        <v>781250</v>
      </c>
      <c r="J34" s="45">
        <f>J30/8100*1000</f>
        <v>1552854.9382716049</v>
      </c>
      <c r="K34" s="49"/>
      <c r="L34" s="53">
        <f>L30/4100*1000</f>
        <v>2286585.3658536584</v>
      </c>
    </row>
  </sheetData>
  <mergeCells count="3">
    <mergeCell ref="F2:G2"/>
    <mergeCell ref="I2:J2"/>
    <mergeCell ref="L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G19" sqref="G19"/>
    </sheetView>
  </sheetViews>
  <sheetFormatPr baseColWidth="10" defaultRowHeight="15" x14ac:dyDescent="0.25"/>
  <cols>
    <col min="2" max="2" width="55" bestFit="1" customWidth="1"/>
    <col min="3" max="3" width="18" customWidth="1"/>
    <col min="5" max="5" width="15.85546875" bestFit="1" customWidth="1"/>
  </cols>
  <sheetData>
    <row r="2" spans="2:9" x14ac:dyDescent="0.25">
      <c r="B2" s="214"/>
      <c r="C2" s="214"/>
      <c r="D2" s="214"/>
      <c r="E2" s="214"/>
      <c r="F2" s="214"/>
      <c r="G2" s="214"/>
      <c r="H2" s="214"/>
      <c r="I2" s="214"/>
    </row>
    <row r="3" spans="2:9" x14ac:dyDescent="0.25">
      <c r="B3" s="14" t="s">
        <v>133</v>
      </c>
      <c r="C3" s="200" t="s">
        <v>134</v>
      </c>
      <c r="D3" s="200" t="s">
        <v>135</v>
      </c>
      <c r="E3" s="200" t="s">
        <v>136</v>
      </c>
      <c r="F3" s="200">
        <v>2015</v>
      </c>
      <c r="G3" s="200">
        <v>2016</v>
      </c>
      <c r="H3" s="200">
        <v>2017</v>
      </c>
      <c r="I3" s="200">
        <v>2018</v>
      </c>
    </row>
    <row r="4" spans="2:9" x14ac:dyDescent="0.25">
      <c r="B4" s="201" t="s">
        <v>22</v>
      </c>
      <c r="C4" s="202">
        <v>1440019.2177622626</v>
      </c>
      <c r="D4" s="203">
        <v>0.79809386703985297</v>
      </c>
      <c r="E4" s="203">
        <v>0.20190613296014687</v>
      </c>
      <c r="F4" s="202">
        <v>0</v>
      </c>
      <c r="G4" s="202">
        <v>896008.55702563585</v>
      </c>
      <c r="H4" s="202">
        <v>544010.66073662671</v>
      </c>
      <c r="I4" s="202">
        <v>0</v>
      </c>
    </row>
    <row r="5" spans="2:9" x14ac:dyDescent="0.25">
      <c r="B5" s="201" t="s">
        <v>137</v>
      </c>
      <c r="C5" s="202">
        <v>3664340.4468906242</v>
      </c>
      <c r="D5" s="203">
        <v>0.79911282405555772</v>
      </c>
      <c r="E5" s="203">
        <v>0.20088717594444233</v>
      </c>
      <c r="F5" s="202">
        <v>0</v>
      </c>
      <c r="G5" s="202">
        <v>988830.98977240652</v>
      </c>
      <c r="H5" s="202">
        <v>891836.48570607265</v>
      </c>
      <c r="I5" s="202">
        <v>1783672.9714121434</v>
      </c>
    </row>
    <row r="6" spans="2:9" x14ac:dyDescent="0.25">
      <c r="B6" s="201" t="s">
        <v>138</v>
      </c>
      <c r="C6" s="202">
        <v>10830064.365234559</v>
      </c>
      <c r="D6" s="203">
        <v>0.64420716342636675</v>
      </c>
      <c r="E6" s="203">
        <v>0.35579283657363314</v>
      </c>
      <c r="F6" s="202">
        <v>0</v>
      </c>
      <c r="G6" s="202">
        <v>2166012.8730469146</v>
      </c>
      <c r="H6" s="202">
        <v>6498038.6191407349</v>
      </c>
      <c r="I6" s="202">
        <v>2166012.8730469146</v>
      </c>
    </row>
    <row r="7" spans="2:9" x14ac:dyDescent="0.25">
      <c r="B7" s="201" t="s">
        <v>29</v>
      </c>
      <c r="C7" s="202">
        <v>6347110.0099263787</v>
      </c>
      <c r="D7" s="203">
        <v>5.773402115153356E-2</v>
      </c>
      <c r="E7" s="203">
        <v>0.94226597884846652</v>
      </c>
      <c r="F7" s="202">
        <v>0</v>
      </c>
      <c r="G7" s="202">
        <v>1269422.0019852801</v>
      </c>
      <c r="H7" s="202">
        <v>3808266.0059558302</v>
      </c>
      <c r="I7" s="202">
        <v>1269422.0019852801</v>
      </c>
    </row>
    <row r="8" spans="2:9" x14ac:dyDescent="0.25">
      <c r="B8" s="201" t="s">
        <v>36</v>
      </c>
      <c r="C8" s="202">
        <v>4491194.7996335775</v>
      </c>
      <c r="D8" s="203">
        <v>8.534150603877888E-2</v>
      </c>
      <c r="E8" s="203">
        <v>0.91465849396122123</v>
      </c>
      <c r="F8" s="202">
        <v>0</v>
      </c>
      <c r="G8" s="202">
        <v>1114235.70306997</v>
      </c>
      <c r="H8" s="202">
        <v>2760291.9014373901</v>
      </c>
      <c r="I8" s="202">
        <v>616667.19512622105</v>
      </c>
    </row>
    <row r="9" spans="2:9" x14ac:dyDescent="0.25">
      <c r="B9" s="201" t="s">
        <v>44</v>
      </c>
      <c r="C9" s="202">
        <v>4273879.305545141</v>
      </c>
      <c r="D9" s="203">
        <v>0.61066275525260305</v>
      </c>
      <c r="E9" s="203">
        <v>0.38933724474739684</v>
      </c>
      <c r="F9" s="202">
        <v>0</v>
      </c>
      <c r="G9" s="202">
        <v>162681.413190625</v>
      </c>
      <c r="H9" s="202">
        <v>2659444.1799273202</v>
      </c>
      <c r="I9" s="202">
        <v>1451753.71242719</v>
      </c>
    </row>
    <row r="10" spans="2:9" x14ac:dyDescent="0.25">
      <c r="B10" s="201" t="s">
        <v>58</v>
      </c>
      <c r="C10" s="202"/>
      <c r="D10" s="204"/>
      <c r="E10" s="204"/>
      <c r="F10" s="202"/>
      <c r="G10" s="202"/>
      <c r="H10" s="202"/>
      <c r="I10" s="202"/>
    </row>
    <row r="11" spans="2:9" x14ac:dyDescent="0.25">
      <c r="B11" s="205" t="s">
        <v>139</v>
      </c>
      <c r="C11" s="202">
        <v>22562595.45293472</v>
      </c>
      <c r="D11" s="203">
        <v>7.9522838118778333E-2</v>
      </c>
      <c r="E11" s="203">
        <v>0.92047716188122175</v>
      </c>
      <c r="F11" s="202">
        <v>0</v>
      </c>
      <c r="G11" s="202">
        <v>0</v>
      </c>
      <c r="H11" s="202">
        <v>15793816.8170543</v>
      </c>
      <c r="I11" s="202">
        <v>6768778.6358804209</v>
      </c>
    </row>
    <row r="12" spans="2:9" x14ac:dyDescent="0.25">
      <c r="B12" s="205" t="s">
        <v>140</v>
      </c>
      <c r="C12" s="202">
        <v>22709024.276759826</v>
      </c>
      <c r="D12" s="203">
        <v>0.79849623043773921</v>
      </c>
      <c r="E12" s="203">
        <v>0.20150376956226076</v>
      </c>
      <c r="F12" s="202">
        <v>0</v>
      </c>
      <c r="G12" s="202">
        <v>7323561.3629022101</v>
      </c>
      <c r="H12" s="202">
        <v>13195843.7669589</v>
      </c>
      <c r="I12" s="202">
        <v>2189619.1468987493</v>
      </c>
    </row>
    <row r="13" spans="2:9" x14ac:dyDescent="0.25">
      <c r="B13" s="201" t="s">
        <v>141</v>
      </c>
      <c r="C13" s="202">
        <v>4768462.9398406893</v>
      </c>
      <c r="D13" s="203">
        <v>0.3387733336435601</v>
      </c>
      <c r="E13" s="203">
        <v>0.66122666635644001</v>
      </c>
      <c r="F13" s="202">
        <v>0</v>
      </c>
      <c r="G13" s="202">
        <v>1155910.4283237662</v>
      </c>
      <c r="H13" s="202">
        <v>2848295.638919292</v>
      </c>
      <c r="I13" s="202">
        <v>764256.87259763177</v>
      </c>
    </row>
    <row r="14" spans="2:9" ht="25.5" x14ac:dyDescent="0.25">
      <c r="B14" s="206" t="s">
        <v>142</v>
      </c>
      <c r="C14" s="202">
        <v>3321204.3752374998</v>
      </c>
      <c r="D14" s="203">
        <v>0.80375929885272623</v>
      </c>
      <c r="E14" s="203">
        <v>0.19624070114727366</v>
      </c>
      <c r="F14" s="202">
        <v>0</v>
      </c>
      <c r="G14" s="202">
        <v>0</v>
      </c>
      <c r="H14" s="202">
        <v>1489947.4768187499</v>
      </c>
      <c r="I14" s="202">
        <v>1831256.8984187499</v>
      </c>
    </row>
    <row r="15" spans="2:9" x14ac:dyDescent="0.25">
      <c r="B15" s="201" t="s">
        <v>143</v>
      </c>
      <c r="C15" s="202">
        <v>10128947.422771832</v>
      </c>
      <c r="D15" s="203">
        <v>0</v>
      </c>
      <c r="E15" s="203">
        <v>1</v>
      </c>
      <c r="F15" s="202">
        <v>4785585.7113859169</v>
      </c>
      <c r="G15" s="202">
        <v>5343361.7113859169</v>
      </c>
      <c r="H15" s="202">
        <v>0</v>
      </c>
      <c r="I15" s="202">
        <v>0</v>
      </c>
    </row>
    <row r="16" spans="2:9" x14ac:dyDescent="0.25">
      <c r="B16" s="201" t="s">
        <v>93</v>
      </c>
      <c r="C16" s="202">
        <v>2532236.8556929585</v>
      </c>
      <c r="D16" s="203">
        <v>0</v>
      </c>
      <c r="E16" s="203">
        <v>1</v>
      </c>
      <c r="F16" s="202">
        <v>633059.21392323938</v>
      </c>
      <c r="G16" s="202">
        <v>633059.21392323938</v>
      </c>
      <c r="H16" s="202">
        <v>633059.21392323938</v>
      </c>
      <c r="I16" s="202">
        <v>633059.21392323938</v>
      </c>
    </row>
    <row r="17" spans="2:9" x14ac:dyDescent="0.25">
      <c r="B17" s="201"/>
      <c r="C17" s="202"/>
      <c r="D17" s="203"/>
      <c r="E17" s="203"/>
      <c r="F17" s="202"/>
      <c r="G17" s="202"/>
      <c r="H17" s="202"/>
      <c r="I17" s="202"/>
    </row>
    <row r="18" spans="2:9" x14ac:dyDescent="0.25">
      <c r="B18" s="207" t="s">
        <v>146</v>
      </c>
      <c r="C18" s="208">
        <v>97069079.468230039</v>
      </c>
      <c r="D18" s="209" t="s">
        <v>144</v>
      </c>
      <c r="E18" s="209" t="s">
        <v>144</v>
      </c>
      <c r="F18" s="202">
        <v>5418644.9253091561</v>
      </c>
      <c r="G18" s="202">
        <v>21053084.254625961</v>
      </c>
      <c r="H18" s="202">
        <v>51122850.766578451</v>
      </c>
      <c r="I18" s="202">
        <v>19474499.521716539</v>
      </c>
    </row>
    <row r="19" spans="2:9" x14ac:dyDescent="0.25">
      <c r="B19" s="207" t="s">
        <v>147</v>
      </c>
      <c r="C19" s="215">
        <v>118542460.69252524</v>
      </c>
      <c r="D19" s="210"/>
      <c r="E19" s="210"/>
      <c r="F19" s="214"/>
      <c r="G19" s="214"/>
      <c r="H19" s="214"/>
      <c r="I19" s="214"/>
    </row>
    <row r="20" spans="2:9" x14ac:dyDescent="0.25">
      <c r="B20" s="207"/>
      <c r="C20" s="215"/>
      <c r="D20" s="210"/>
      <c r="E20" s="210"/>
      <c r="F20" s="211"/>
      <c r="G20" s="211"/>
      <c r="H20" s="211"/>
      <c r="I20" s="211"/>
    </row>
    <row r="21" spans="2:9" x14ac:dyDescent="0.25">
      <c r="B21" s="212" t="s">
        <v>111</v>
      </c>
      <c r="C21" s="211">
        <v>2562500</v>
      </c>
      <c r="D21" s="210"/>
      <c r="E21" s="210"/>
      <c r="F21" s="211"/>
      <c r="G21" s="211"/>
      <c r="H21" s="211"/>
      <c r="I21" s="211"/>
    </row>
    <row r="22" spans="2:9" x14ac:dyDescent="0.25">
      <c r="B22" s="212" t="s">
        <v>145</v>
      </c>
      <c r="C22" s="211">
        <v>4820394.7594882641</v>
      </c>
      <c r="D22" s="210"/>
      <c r="E22" s="210"/>
      <c r="F22" s="211"/>
      <c r="G22" s="211"/>
      <c r="H22" s="211"/>
      <c r="I22" s="211"/>
    </row>
    <row r="23" spans="2:9" x14ac:dyDescent="0.25">
      <c r="B23" s="207"/>
      <c r="C23" s="211"/>
      <c r="D23" s="210"/>
      <c r="E23" s="210"/>
      <c r="F23" s="211"/>
      <c r="G23" s="211"/>
      <c r="H23" s="211"/>
      <c r="I23" s="211"/>
    </row>
    <row r="24" spans="2:9" x14ac:dyDescent="0.25">
      <c r="B24" s="207" t="s">
        <v>112</v>
      </c>
      <c r="C24" s="215">
        <v>104451974.22771831</v>
      </c>
      <c r="D24" s="210"/>
      <c r="E24" s="210"/>
      <c r="F24" s="211"/>
      <c r="G24" s="211"/>
      <c r="H24" s="211"/>
      <c r="I24" s="211"/>
    </row>
    <row r="25" spans="2:9" x14ac:dyDescent="0.25">
      <c r="B25" s="213" t="s">
        <v>113</v>
      </c>
      <c r="C25" s="215">
        <v>127150627.18201046</v>
      </c>
      <c r="D25" s="214"/>
      <c r="E25" s="214"/>
      <c r="F25" s="214"/>
      <c r="G25" s="214"/>
      <c r="H25" s="214"/>
      <c r="I25" s="2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workbookViewId="0">
      <selection activeCell="B19" sqref="B18:B19"/>
    </sheetView>
  </sheetViews>
  <sheetFormatPr baseColWidth="10" defaultRowHeight="15" x14ac:dyDescent="0.25"/>
  <cols>
    <col min="2" max="2" width="55" bestFit="1" customWidth="1"/>
    <col min="3" max="3" width="18" customWidth="1"/>
    <col min="4" max="4" width="10.85546875" bestFit="1" customWidth="1"/>
    <col min="5" max="5" width="15.85546875" bestFit="1" customWidth="1"/>
    <col min="6" max="6" width="12.7109375" bestFit="1" customWidth="1"/>
    <col min="7" max="9" width="13.42578125" bestFit="1" customWidth="1"/>
    <col min="10" max="10" width="11.85546875" bestFit="1" customWidth="1"/>
  </cols>
  <sheetData>
    <row r="3" spans="2:9" x14ac:dyDescent="0.25">
      <c r="B3" s="14" t="s">
        <v>133</v>
      </c>
      <c r="C3" s="200" t="s">
        <v>134</v>
      </c>
      <c r="D3" s="200" t="s">
        <v>135</v>
      </c>
      <c r="E3" s="200" t="s">
        <v>136</v>
      </c>
      <c r="F3" s="200">
        <v>2015</v>
      </c>
      <c r="G3" s="200">
        <v>2016</v>
      </c>
      <c r="H3" s="200">
        <v>2017</v>
      </c>
      <c r="I3" s="200">
        <v>2018</v>
      </c>
    </row>
    <row r="4" spans="2:9" x14ac:dyDescent="0.25">
      <c r="B4" s="201" t="s">
        <v>22</v>
      </c>
      <c r="C4" s="202">
        <v>1640930.4273557002</v>
      </c>
      <c r="D4" s="217">
        <v>0.7981016919859133</v>
      </c>
      <c r="E4" s="217">
        <v>0.20189830801408662</v>
      </c>
      <c r="F4" s="200">
        <v>0</v>
      </c>
      <c r="G4" s="200">
        <v>1024470.5132126852</v>
      </c>
      <c r="H4" s="200">
        <v>616459.91414301272</v>
      </c>
      <c r="I4" s="200">
        <v>0</v>
      </c>
    </row>
    <row r="5" spans="2:9" x14ac:dyDescent="0.25">
      <c r="B5" s="201" t="s">
        <v>137</v>
      </c>
      <c r="C5" s="202">
        <v>4083764.4468906242</v>
      </c>
      <c r="D5" s="203">
        <v>0.79751821435007597</v>
      </c>
      <c r="E5" s="203">
        <v>0.20248178564992397</v>
      </c>
      <c r="F5" s="202">
        <v>0</v>
      </c>
      <c r="G5" s="202">
        <v>1078344.9010283847</v>
      </c>
      <c r="H5" s="202">
        <v>1001806.5152874179</v>
      </c>
      <c r="I5" s="202">
        <v>2003613.0305748275</v>
      </c>
    </row>
    <row r="6" spans="2:9" x14ac:dyDescent="0.25">
      <c r="B6" s="201" t="s">
        <v>138</v>
      </c>
      <c r="C6" s="202">
        <v>17693176.726015039</v>
      </c>
      <c r="D6" s="203">
        <v>0.59225095550137674</v>
      </c>
      <c r="E6" s="203">
        <v>0.40774904449862315</v>
      </c>
      <c r="F6" s="202">
        <v>0</v>
      </c>
      <c r="G6" s="202">
        <v>3538635.3452030085</v>
      </c>
      <c r="H6" s="202">
        <v>10615906.035609024</v>
      </c>
      <c r="I6" s="202">
        <v>3538635.3452030085</v>
      </c>
    </row>
    <row r="7" spans="2:9" x14ac:dyDescent="0.25">
      <c r="B7" s="201" t="s">
        <v>29</v>
      </c>
      <c r="C7" s="202">
        <v>9141733.0739984419</v>
      </c>
      <c r="D7" s="203">
        <v>5.7734021151533553E-2</v>
      </c>
      <c r="E7" s="203">
        <v>0.94226597884846663</v>
      </c>
      <c r="F7" s="202">
        <v>0</v>
      </c>
      <c r="G7" s="202">
        <v>1828346.6147996886</v>
      </c>
      <c r="H7" s="202">
        <v>5485039.8443990648</v>
      </c>
      <c r="I7" s="202">
        <v>1828346.6147996886</v>
      </c>
    </row>
    <row r="8" spans="2:9" x14ac:dyDescent="0.25">
      <c r="B8" s="201" t="s">
        <v>36</v>
      </c>
      <c r="C8" s="202">
        <v>7901665.3135290295</v>
      </c>
      <c r="D8" s="203">
        <v>8.6133768214985168E-2</v>
      </c>
      <c r="E8" s="203">
        <v>0.91386623178501503</v>
      </c>
      <c r="F8" s="202">
        <v>0</v>
      </c>
      <c r="G8" s="202">
        <v>1827293.451585629</v>
      </c>
      <c r="H8" s="202">
        <v>5119405.8483204758</v>
      </c>
      <c r="I8" s="202">
        <v>954966.01362292573</v>
      </c>
    </row>
    <row r="9" spans="2:9" x14ac:dyDescent="0.25">
      <c r="B9" s="201" t="s">
        <v>44</v>
      </c>
      <c r="C9" s="202">
        <v>6916668.3675928107</v>
      </c>
      <c r="D9" s="203">
        <v>0.64021507617478768</v>
      </c>
      <c r="E9" s="203">
        <v>0.35978492382521238</v>
      </c>
      <c r="F9" s="202">
        <v>0</v>
      </c>
      <c r="G9" s="202">
        <v>227753.97846687495</v>
      </c>
      <c r="H9" s="202">
        <v>4410516.6411941098</v>
      </c>
      <c r="I9" s="202">
        <v>2278397.747931825</v>
      </c>
    </row>
    <row r="10" spans="2:9" x14ac:dyDescent="0.25">
      <c r="B10" s="201" t="s">
        <v>58</v>
      </c>
      <c r="C10" s="202"/>
      <c r="D10" s="203"/>
      <c r="E10" s="203"/>
      <c r="F10" s="202"/>
      <c r="G10" s="202"/>
      <c r="H10" s="202"/>
      <c r="I10" s="202"/>
    </row>
    <row r="11" spans="2:9" x14ac:dyDescent="0.25">
      <c r="B11" s="205" t="s">
        <v>139</v>
      </c>
      <c r="C11" s="202">
        <v>33843893.179402083</v>
      </c>
      <c r="D11" s="216">
        <v>7.9522838118778319E-2</v>
      </c>
      <c r="E11" s="216">
        <v>0.92047716188122153</v>
      </c>
      <c r="F11" s="202">
        <v>0</v>
      </c>
      <c r="G11" s="202">
        <v>0</v>
      </c>
      <c r="H11" s="202">
        <v>23690725.225581452</v>
      </c>
      <c r="I11" s="202">
        <v>10153167.953820623</v>
      </c>
    </row>
    <row r="12" spans="2:9" x14ac:dyDescent="0.25">
      <c r="B12" s="205" t="s">
        <v>140</v>
      </c>
      <c r="C12" s="202">
        <v>32127602.665464245</v>
      </c>
      <c r="D12" s="203">
        <v>0.79841261506441019</v>
      </c>
      <c r="E12" s="216">
        <v>0.20158738493558978</v>
      </c>
      <c r="F12" s="202">
        <v>0</v>
      </c>
      <c r="G12" s="202">
        <v>10198930.023329685</v>
      </c>
      <c r="H12" s="202">
        <v>17328242.001673311</v>
      </c>
      <c r="I12" s="202">
        <v>4600430.6404612483</v>
      </c>
    </row>
    <row r="13" spans="2:9" x14ac:dyDescent="0.25">
      <c r="B13" s="201" t="s">
        <v>141</v>
      </c>
      <c r="C13" s="202">
        <v>7578621.7261778153</v>
      </c>
      <c r="D13" s="203">
        <v>0.33511067353149315</v>
      </c>
      <c r="E13" s="203">
        <v>0.66488932646850696</v>
      </c>
      <c r="F13" s="202">
        <v>0</v>
      </c>
      <c r="G13" s="202">
        <v>2008913.81827164</v>
      </c>
      <c r="H13" s="202">
        <v>4346853.5566570498</v>
      </c>
      <c r="I13" s="202">
        <v>1222854.3512491272</v>
      </c>
    </row>
    <row r="14" spans="2:9" ht="25.5" x14ac:dyDescent="0.25">
      <c r="B14" s="206" t="s">
        <v>142</v>
      </c>
      <c r="C14" s="202">
        <v>5575553.2009649985</v>
      </c>
      <c r="D14" s="203">
        <v>0.8032018026865767</v>
      </c>
      <c r="E14" s="203">
        <v>0.19679819731342346</v>
      </c>
      <c r="F14" s="202">
        <v>0</v>
      </c>
      <c r="G14" s="202">
        <v>0</v>
      </c>
      <c r="H14" s="202">
        <v>2527528.1665124996</v>
      </c>
      <c r="I14" s="202">
        <v>3048025.0344524994</v>
      </c>
    </row>
    <row r="15" spans="2:9" x14ac:dyDescent="0.25">
      <c r="B15" s="201" t="s">
        <v>143</v>
      </c>
      <c r="C15" s="202">
        <v>15180433.095286895</v>
      </c>
      <c r="D15" s="203">
        <v>0</v>
      </c>
      <c r="E15" s="203">
        <v>1</v>
      </c>
      <c r="F15" s="202">
        <v>7146216.5476434492</v>
      </c>
      <c r="G15" s="202">
        <v>8034216.5476434492</v>
      </c>
      <c r="H15" s="202">
        <v>0</v>
      </c>
      <c r="I15" s="202">
        <v>0</v>
      </c>
    </row>
    <row r="16" spans="2:9" x14ac:dyDescent="0.25">
      <c r="B16" s="201" t="s">
        <v>93</v>
      </c>
      <c r="C16" s="202">
        <v>3795108.2738217232</v>
      </c>
      <c r="D16" s="203">
        <v>0</v>
      </c>
      <c r="E16" s="203">
        <v>1</v>
      </c>
      <c r="F16" s="202">
        <v>948777.06845543056</v>
      </c>
      <c r="G16" s="202">
        <v>948777.06845543056</v>
      </c>
      <c r="H16" s="202">
        <v>948777.06845543056</v>
      </c>
      <c r="I16" s="202">
        <v>948777.06845543056</v>
      </c>
    </row>
    <row r="17" spans="2:10" x14ac:dyDescent="0.25">
      <c r="B17" s="201"/>
      <c r="C17" s="202"/>
      <c r="D17" s="203"/>
      <c r="E17" s="203"/>
      <c r="F17" s="202"/>
      <c r="G17" s="202"/>
      <c r="H17" s="202"/>
      <c r="I17" s="202"/>
    </row>
    <row r="18" spans="2:10" x14ac:dyDescent="0.25">
      <c r="B18" s="207" t="s">
        <v>146</v>
      </c>
      <c r="C18" s="208">
        <v>145479150.49649939</v>
      </c>
      <c r="D18" s="203" t="s">
        <v>144</v>
      </c>
      <c r="E18" s="203" t="s">
        <v>144</v>
      </c>
      <c r="F18" s="202">
        <v>8094993.6160988798</v>
      </c>
      <c r="G18" s="202">
        <v>30715682.261996478</v>
      </c>
      <c r="H18" s="202">
        <v>76091260.817832842</v>
      </c>
      <c r="I18" s="202">
        <v>30577213.800571203</v>
      </c>
    </row>
    <row r="19" spans="2:10" x14ac:dyDescent="0.25">
      <c r="B19" s="207" t="s">
        <v>147</v>
      </c>
      <c r="C19" s="215">
        <v>177698433.60785815</v>
      </c>
      <c r="D19" s="215"/>
      <c r="E19" s="210"/>
      <c r="F19" s="211"/>
      <c r="G19" s="211"/>
      <c r="H19" s="211"/>
      <c r="I19" s="211"/>
      <c r="J19" s="218"/>
    </row>
    <row r="20" spans="2:10" x14ac:dyDescent="0.25">
      <c r="B20" s="207"/>
      <c r="C20" s="215"/>
      <c r="D20" s="215"/>
      <c r="E20" s="210"/>
      <c r="F20" s="219"/>
      <c r="G20" s="211"/>
      <c r="H20" s="211"/>
      <c r="I20" s="211"/>
    </row>
    <row r="21" spans="2:10" x14ac:dyDescent="0.25">
      <c r="B21" s="212" t="s">
        <v>111</v>
      </c>
      <c r="C21" s="211">
        <v>10062500</v>
      </c>
      <c r="D21" s="211"/>
      <c r="E21" s="210"/>
      <c r="F21" s="210"/>
      <c r="G21" s="211"/>
      <c r="H21" s="211"/>
      <c r="I21" s="211"/>
    </row>
    <row r="22" spans="2:10" x14ac:dyDescent="0.25">
      <c r="B22" s="212" t="s">
        <v>145</v>
      </c>
      <c r="C22" s="211">
        <v>6925180.4563695397</v>
      </c>
      <c r="D22" s="211"/>
      <c r="E22" s="210"/>
      <c r="F22" s="210"/>
      <c r="G22" s="211"/>
      <c r="H22" s="211"/>
      <c r="I22" s="211"/>
    </row>
    <row r="23" spans="2:10" x14ac:dyDescent="0.25">
      <c r="B23" s="207"/>
      <c r="C23" s="211"/>
      <c r="D23" s="211"/>
      <c r="E23" s="210"/>
      <c r="F23" s="210"/>
      <c r="G23" s="211"/>
      <c r="H23" s="211"/>
      <c r="I23" s="211"/>
    </row>
    <row r="24" spans="2:10" x14ac:dyDescent="0.25">
      <c r="B24" s="207" t="s">
        <v>112</v>
      </c>
      <c r="C24" s="215">
        <v>162466830.95286894</v>
      </c>
      <c r="D24" s="215"/>
      <c r="E24" s="210"/>
      <c r="F24" s="210"/>
      <c r="G24" s="211"/>
      <c r="H24" s="211"/>
      <c r="I24" s="211"/>
    </row>
    <row r="25" spans="2:10" x14ac:dyDescent="0.25">
      <c r="B25" s="213" t="s">
        <v>113</v>
      </c>
      <c r="C25" s="215">
        <v>197997034.84529436</v>
      </c>
      <c r="D25" s="215"/>
      <c r="E25" s="214"/>
      <c r="F25" s="214"/>
      <c r="G25" s="214"/>
      <c r="H25" s="214"/>
      <c r="I25" s="2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8A5C509811C34983DC4C2557BA2B8B" ma:contentTypeVersion="0" ma:contentTypeDescription="Crear nuevo documento." ma:contentTypeScope="" ma:versionID="fb2fa99566fa6be6fed0d5e4c424ca03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CFA3TTQ3VTST-23-73</_dlc_DocId>
    <_dlc_DocIdUrl xmlns="8f7f2b02-361a-46f8-9361-5c4aecfb9ebc">
      <Url>https://guayaquil.gob.ec/_layouts/15/DocIdRedir.aspx?ID=CFA3TTQ3VTST-23-73</Url>
      <Description>CFA3TTQ3VTST-23-73</Description>
    </_dlc_DocIdUrl>
  </documentManagement>
</p:properties>
</file>

<file path=customXml/itemProps1.xml><?xml version="1.0" encoding="utf-8"?>
<ds:datastoreItem xmlns:ds="http://schemas.openxmlformats.org/officeDocument/2006/customXml" ds:itemID="{8F0B5672-46BF-45AE-ADE8-ACCCB884DE73}"/>
</file>

<file path=customXml/itemProps2.xml><?xml version="1.0" encoding="utf-8"?>
<ds:datastoreItem xmlns:ds="http://schemas.openxmlformats.org/officeDocument/2006/customXml" ds:itemID="{630E7CA3-2074-4593-BF4A-A34E72CBC9E8}"/>
</file>

<file path=customXml/itemProps3.xml><?xml version="1.0" encoding="utf-8"?>
<ds:datastoreItem xmlns:ds="http://schemas.openxmlformats.org/officeDocument/2006/customXml" ds:itemID="{9DB0DEC6-221D-43CC-BFF9-D013712ECDCC}"/>
</file>

<file path=customXml/itemProps4.xml><?xml version="1.0" encoding="utf-8"?>
<ds:datastoreItem xmlns:ds="http://schemas.openxmlformats.org/officeDocument/2006/customXml" ds:itemID="{867E83CF-34A3-4DB8-A33E-4FEF7842C9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Costos Estandardes</vt:lpstr>
      <vt:lpstr>Costos Especiales</vt:lpstr>
      <vt:lpstr>Provisiones para Expro</vt:lpstr>
      <vt:lpstr>Total_Alternativa 23</vt:lpstr>
      <vt:lpstr>Total_Alternativa 21</vt:lpstr>
    </vt:vector>
  </TitlesOfParts>
  <Company>SYSTRA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MIRAILLES Jean Marc</dc:creator>
  <cp:lastModifiedBy>MIRAILLES Jean Marc</cp:lastModifiedBy>
  <dcterms:created xsi:type="dcterms:W3CDTF">2015-05-24T20:40:10Z</dcterms:created>
  <dcterms:modified xsi:type="dcterms:W3CDTF">2015-05-25T11:40:36Z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0x010100078A5C509811C34983DC4C2557BA2B8B</vt:lpwstr>
  </property>
  <property fmtid="{D5CDD505-2E9C-101B-9397-08002B2CF9AE}" pid="3" name="_dlc_DocIdItemGuid">
    <vt:lpwstr>119f07aa-a240-48ef-a7fe-9399f98a9814</vt:lpwstr>
  </property>
</Properties>
</file>